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3" yWindow="65264" windowWidth="20212" windowHeight="11481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1,2'!$A$1:$Q$23</definedName>
    <definedName name="_xlnm.Print_Area" localSheetId="5">'CUADRO 1,3'!$A$1:$Q$28</definedName>
    <definedName name="_xlnm.Print_Area" localSheetId="6">'CUADRO 1,4'!$A$1:$Y$39</definedName>
    <definedName name="_xlnm.Print_Area" localSheetId="7">'CUADRO 1,5'!$A$3:$Y$47</definedName>
    <definedName name="_xlnm.Print_Area" localSheetId="9">'CUADRO 1,7'!$A$1:$Q$56</definedName>
    <definedName name="_xlnm.Print_Area" localSheetId="16">'CUADRO 1.10'!$A$1:$Z$69</definedName>
    <definedName name="_xlnm.Print_Area" localSheetId="17">'CUADRO 1.11'!$A$3:$Z$59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1.1A'!$A$1:$O$40</definedName>
    <definedName name="_xlnm.Print_Area" localSheetId="3">'CUADRO 1.1B'!$A$1:$O$40</definedName>
    <definedName name="_xlnm.Print_Area" localSheetId="8">'CUADRO 1.6'!$A$1:$R$60</definedName>
    <definedName name="_xlnm.Print_Area" localSheetId="10">'CUADRO 1.8'!$A$1:$Y$86</definedName>
    <definedName name="_xlnm.Print_Area" localSheetId="11">'CUADRO 1.8 B'!$A$3:$Y$50</definedName>
    <definedName name="_xlnm.Print_Area" localSheetId="12">'CUADRO 1.8 C'!$A$1:$Z$67</definedName>
    <definedName name="_xlnm.Print_Area" localSheetId="13">'CUADRO 1.9'!$A$1:$Y$60</definedName>
    <definedName name="_xlnm.Print_Area" localSheetId="14">'CUADRO 1.9 B'!$A$1:$Y$51</definedName>
    <definedName name="_xlnm.Print_Area" localSheetId="15">'CUADRO 1.9 C'!$A$1:$Z$76</definedName>
    <definedName name="_xlnm.Print_Area" localSheetId="0">'INDICE'!$A$1:$D$32</definedName>
    <definedName name="PAX_NACIONAL" localSheetId="5">'CUADRO 1,3'!$A$6:$N$25</definedName>
    <definedName name="PAX_NACIONAL" localSheetId="6">'CUADRO 1,4'!$A$6:$T$37</definedName>
    <definedName name="PAX_NACIONAL" localSheetId="7">'CUADRO 1,5'!$A$6:$T$45</definedName>
    <definedName name="PAX_NACIONAL" localSheetId="9">'CUADRO 1,7'!$A$6:$N$54</definedName>
    <definedName name="PAX_NACIONAL" localSheetId="16">'CUADRO 1.10'!$A$6:$U$65</definedName>
    <definedName name="PAX_NACIONAL" localSheetId="17">'CUADRO 1.11'!$A$6:$U$57</definedName>
    <definedName name="PAX_NACIONAL" localSheetId="18">'CUADRO 1.12'!$A$7:$U$21</definedName>
    <definedName name="PAX_NACIONAL" localSheetId="19">'CUADRO 1.13'!$A$6:$U$14</definedName>
    <definedName name="PAX_NACIONAL" localSheetId="8">'CUADRO 1.6'!$A$6:$N$58</definedName>
    <definedName name="PAX_NACIONAL" localSheetId="10">'CUADRO 1.8'!$A$6:$T$82</definedName>
    <definedName name="PAX_NACIONAL" localSheetId="11">'CUADRO 1.8 B'!$A$6:$T$47</definedName>
    <definedName name="PAX_NACIONAL" localSheetId="12">'CUADRO 1.8 C'!$A$6:$T$64</definedName>
    <definedName name="PAX_NACIONAL" localSheetId="13">'CUADRO 1.9'!$A$6:$T$56</definedName>
    <definedName name="PAX_NACIONAL" localSheetId="14">'CUADRO 1.9 B'!$A$6:$T$46</definedName>
    <definedName name="PAX_NACIONAL" localSheetId="15">'CUADRO 1.9 C'!$A$6:$T$71</definedName>
    <definedName name="PAX_NACIONAL">'CUADRO 1,2'!$A$6:$N$20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<sst xmlns="http://schemas.openxmlformats.org/spreadsheetml/2006/main" count="1595" uniqueCount="476">
  <si>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</si>
  <si>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</si>
  <si>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</si>
  <si>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</si>
  <si>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</si>
  <si>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</si>
  <si>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</si>
  <si>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</si>
  <si>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</si>
  <si>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</si>
  <si>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</si>
  <si>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</si>
  <si>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</si>
  <si>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</si>
  <si>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</si>
  <si>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</si>
  <si>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</si>
  <si>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</si>
  <si>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</si>
  <si>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</si>
  <si>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</si>
  <si>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</si>
  <si>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</si>
  <si>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</si>
  <si>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</si>
  <si>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</si>
  <si>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</si>
  <si>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</si>
  <si>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</si>
  <si>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</si>
  <si>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</si>
  <si>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</si>
  <si>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</si>
  <si>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</si>
  <si>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</si>
  <si>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</si>
  <si>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</si>
  <si>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</si>
  <si>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</si>
  <si>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</si>
  <si>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</si>
  <si>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</si>
  <si>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</si>
  <si>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</si>
  <si>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</si>
  <si>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</si>
  <si>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</si>
  <si>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</si>
  <si>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</si>
  <si>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</si>
  <si>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</si>
  <si>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</si>
  <si>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</si>
  <si>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</si>
  <si>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</si>
  <si>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</si>
  <si>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</si>
  <si>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</si>
  <si>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</si>
  <si>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</si>
  <si>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</si>
  <si>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</si>
  <si>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</si>
  <si>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</si>
  <si>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</si>
  <si>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</si>
  <si>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</si>
  <si>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</si>
  <si>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</si>
  <si>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</si>
  <si>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</si>
  <si>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</si>
  <si>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</si>
  <si>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</si>
  <si>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</si>
  <si>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</si>
  <si>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</si>
  <si>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</si>
  <si>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</si>
  <si>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</si>
  <si>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</si>
  <si>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</si>
  <si>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</si>
  <si>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</si>
  <si>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</si>
  <si>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</si>
  <si>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</si>
  <si>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</si>
  <si>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</si>
  <si>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</si>
  <si>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</si>
  <si>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</si>
  <si>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</si>
  <si>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</si>
  <si>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</si>
  <si>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</si>
  <si>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</si>
  <si>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</si>
  <si>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</si>
  <si>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</si>
  <si>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</si>
  <si>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</si>
  <si>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</si>
  <si>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</si>
  <si>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</si>
  <si>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</si>
  <si>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</si>
  <si>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</si>
  <si>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</si>
  <si>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</si>
  <si>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</si>
  <si>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</si>
  <si>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</si>
  <si>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</si>
  <si>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</si>
  <si>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</si>
  <si>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</si>
  <si>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</si>
  <si>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</si>
  <si>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</si>
  <si>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</si>
  <si>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</si>
  <si>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</si>
  <si>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</si>
  <si>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</si>
  <si>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</si>
  <si>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</si>
  <si>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</si>
  <si>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</si>
  <si>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</si>
  <si>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</si>
  <si>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</si>
  <si>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</si>
  <si>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</si>
  <si>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</si>
  <si>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</si>
  <si>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</si>
  <si>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</si>
  <si>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</si>
  <si>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</si>
  <si>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</si>
  <si>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</si>
  <si>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</si>
  <si>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Información provisional.</t>
  </si>
  <si>
    <t>Información provisional. *: Variación superior a 500%   **: Antes Aires.</t>
  </si>
  <si>
    <t xml:space="preserve">Información provisional.  </t>
  </si>
  <si>
    <t xml:space="preserve">Información provisional. *: Variación superior a 500%   . </t>
  </si>
  <si>
    <t>Fuente: Empresas Aéreas, Archivos Origen-Destino, Tráfico de Vuelos Charter, Tráfico de Aerotaixs.</t>
  </si>
  <si>
    <t>Mayo</t>
  </si>
  <si>
    <t>Boletín Origen-Destino Julio 2014</t>
  </si>
  <si>
    <t>Las aerolíneas Solar Cargo (Carga doméstica), TAP Portugal y Air Panamá (ambas pasajeros y carga internacional), iniciaron operaciones durante el mes de julio de 2014.</t>
  </si>
  <si>
    <t>Ene- Jul 2013</t>
  </si>
  <si>
    <t>Ene- Jul 2014</t>
  </si>
  <si>
    <t>Jul 2014 - Jul 2013</t>
  </si>
  <si>
    <t>Ene - Jul 2014 / Ene - Jul 2013</t>
  </si>
  <si>
    <t>Julio 2014</t>
  </si>
  <si>
    <t>Julio 2013</t>
  </si>
  <si>
    <t>Enero - Julio 2014</t>
  </si>
  <si>
    <t>Enero - Julio 2013</t>
  </si>
  <si>
    <t>Avianca</t>
  </si>
  <si>
    <t>Lan Colombia</t>
  </si>
  <si>
    <t>Fast Colombia</t>
  </si>
  <si>
    <t>Satena</t>
  </si>
  <si>
    <t>Easy Fly</t>
  </si>
  <si>
    <t>Copa Airlines Colombia</t>
  </si>
  <si>
    <t>Aer. Antioquia</t>
  </si>
  <si>
    <t>Searca</t>
  </si>
  <si>
    <t>Helicol</t>
  </si>
  <si>
    <t>Sarpa</t>
  </si>
  <si>
    <t>Taxcaldas</t>
  </si>
  <si>
    <t>Otras</t>
  </si>
  <si>
    <t>Aerosucre</t>
  </si>
  <si>
    <t>LAS</t>
  </si>
  <si>
    <t>Tampa</t>
  </si>
  <si>
    <t>Aliansa</t>
  </si>
  <si>
    <t>Air Colombia</t>
  </si>
  <si>
    <t>Selva</t>
  </si>
  <si>
    <t>Linea A. Carguera de Col</t>
  </si>
  <si>
    <t>Aer Caribe</t>
  </si>
  <si>
    <t>Sadelca</t>
  </si>
  <si>
    <t>Aerovanguardia</t>
  </si>
  <si>
    <t>American</t>
  </si>
  <si>
    <t>Aerogal</t>
  </si>
  <si>
    <t>Jetblue</t>
  </si>
  <si>
    <t>Taca</t>
  </si>
  <si>
    <t>Lan Peru</t>
  </si>
  <si>
    <t>Taca International Airlines S.A</t>
  </si>
  <si>
    <t>United Airlines</t>
  </si>
  <si>
    <t>Spirit Airlines</t>
  </si>
  <si>
    <t>Delta</t>
  </si>
  <si>
    <t>Lufthansa</t>
  </si>
  <si>
    <t>Iberia</t>
  </si>
  <si>
    <t>Air France</t>
  </si>
  <si>
    <t>Aeromexico</t>
  </si>
  <si>
    <t>Lacsa</t>
  </si>
  <si>
    <t>Copa</t>
  </si>
  <si>
    <t>Conviasa</t>
  </si>
  <si>
    <t>Air Canada</t>
  </si>
  <si>
    <t>Aerol. Argentinas</t>
  </si>
  <si>
    <t>Interjet</t>
  </si>
  <si>
    <t>Tame</t>
  </si>
  <si>
    <t>TAP Portugal</t>
  </si>
  <si>
    <t>Insel Air</t>
  </si>
  <si>
    <t>Air Panama</t>
  </si>
  <si>
    <t>Cubana</t>
  </si>
  <si>
    <t>Centurion</t>
  </si>
  <si>
    <t>Ups</t>
  </si>
  <si>
    <t>Sky Lease I.</t>
  </si>
  <si>
    <t>Cargolux</t>
  </si>
  <si>
    <t>Vensecar C.A.</t>
  </si>
  <si>
    <t>Absa</t>
  </si>
  <si>
    <t>Martinair</t>
  </si>
  <si>
    <t>Florida West</t>
  </si>
  <si>
    <t>Mas Air</t>
  </si>
  <si>
    <t>Fedex</t>
  </si>
  <si>
    <t>Solar Cargo</t>
  </si>
  <si>
    <t>Dhl Aero Expreso, S.A.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</si>
  <si>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</si>
  <si>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</si>
  <si>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</si>
  <si>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</si>
  <si>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</si>
  <si>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</si>
  <si>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</si>
  <si>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BOG-ADZ-BOG</t>
  </si>
  <si>
    <t>BOG-CUC-BOG</t>
  </si>
  <si>
    <t>CTG-MDE-CTG</t>
  </si>
  <si>
    <t>BOG-MTR-BOG</t>
  </si>
  <si>
    <t>CLO-MDE-CLO</t>
  </si>
  <si>
    <t>BOG-EYP-BOG</t>
  </si>
  <si>
    <t>CLO-CTG-CLO</t>
  </si>
  <si>
    <t>BAQ-MDE-BAQ</t>
  </si>
  <si>
    <t>ADZ-CLO-ADZ</t>
  </si>
  <si>
    <t>BOG-VUP-BOG</t>
  </si>
  <si>
    <t>BOG-AXM-BOG</t>
  </si>
  <si>
    <t>ADZ-MDE-ADZ</t>
  </si>
  <si>
    <t>EOH-UIB-EOH</t>
  </si>
  <si>
    <t>BOG-NVA-BOG</t>
  </si>
  <si>
    <t>BOG-EJA-BOG</t>
  </si>
  <si>
    <t>MDE-SMR-MDE</t>
  </si>
  <si>
    <t>BOG-PSO-BOG</t>
  </si>
  <si>
    <t>APO-EOH-APO</t>
  </si>
  <si>
    <t>BOG-MZL-BOG</t>
  </si>
  <si>
    <t>CLO-BAQ-CLO</t>
  </si>
  <si>
    <t>BOG-LET-BOG</t>
  </si>
  <si>
    <t>CTG-PEI-CTG</t>
  </si>
  <si>
    <t>BOG-EOH-BOG</t>
  </si>
  <si>
    <t>BOG-RCH-BOG</t>
  </si>
  <si>
    <t>ADZ-PVA-ADZ</t>
  </si>
  <si>
    <t>BOG-IBE-BOG</t>
  </si>
  <si>
    <t>EOH-MTR-EOH</t>
  </si>
  <si>
    <t>CLO-SMR-CLO</t>
  </si>
  <si>
    <t>EOH-PEI-EOH</t>
  </si>
  <si>
    <t>BOG-PPN-BOG</t>
  </si>
  <si>
    <t>BOG-VVC-BOG</t>
  </si>
  <si>
    <t>CUC-BGA-CUC</t>
  </si>
  <si>
    <t>BOG-AUC-BOG</t>
  </si>
  <si>
    <t>BOG-UIB-BOG</t>
  </si>
  <si>
    <t>ADZ-PEI-ADZ</t>
  </si>
  <si>
    <t>ADZ-CTG-ADZ</t>
  </si>
  <si>
    <t>BOG-FLA-BOG</t>
  </si>
  <si>
    <t>CTG-BGA-CTG</t>
  </si>
  <si>
    <t>CLO-TCO-CLO</t>
  </si>
  <si>
    <t>CLO-PSO-CLO</t>
  </si>
  <si>
    <t>CAQ-EOH-CAQ</t>
  </si>
  <si>
    <t>BOG-CZU-BOG</t>
  </si>
  <si>
    <t>OTRAS</t>
  </si>
  <si>
    <t>ADZ-BGA-ADZ</t>
  </si>
  <si>
    <t>BOG-MIA-BOG</t>
  </si>
  <si>
    <t>BOG-FLL-BOG</t>
  </si>
  <si>
    <t>BOG-JFK-BOG</t>
  </si>
  <si>
    <t>MDE-MIA-MDE</t>
  </si>
  <si>
    <t>BOG-ORL-BOG</t>
  </si>
  <si>
    <t>CLO-MIA-CLO</t>
  </si>
  <si>
    <t>BOG-IAH-BOG</t>
  </si>
  <si>
    <t>MDE-FLL-MDE</t>
  </si>
  <si>
    <t>BAQ-MIA-BAQ</t>
  </si>
  <si>
    <t>BOG-YYZ-BOG</t>
  </si>
  <si>
    <t>BOG-ATL-BOG</t>
  </si>
  <si>
    <t>BOG-DFW-BOG</t>
  </si>
  <si>
    <t>CTG-MIA-CTG</t>
  </si>
  <si>
    <t>BOG-EWR-BOG</t>
  </si>
  <si>
    <t>BOG-IAD-BOG</t>
  </si>
  <si>
    <t>CTG-FLL-CTG</t>
  </si>
  <si>
    <t>MDE-JFK-MDE</t>
  </si>
  <si>
    <t>BOG-LAX-BOG</t>
  </si>
  <si>
    <t>AXM-FLL-AXM</t>
  </si>
  <si>
    <t>PEI-JFK-PEI</t>
  </si>
  <si>
    <t>BAQ-JFK-BAQ</t>
  </si>
  <si>
    <t>MDE-EWR-MDE</t>
  </si>
  <si>
    <t>BOG-LIM-BOG</t>
  </si>
  <si>
    <t>BOG-UIO-BOG</t>
  </si>
  <si>
    <t>BOG-CCS-BOG</t>
  </si>
  <si>
    <t>BOG-GYE-BOG</t>
  </si>
  <si>
    <t>BOG-BUE-BOG</t>
  </si>
  <si>
    <t>BOG-SCL-BOG</t>
  </si>
  <si>
    <t>BOG-GRU-BOG</t>
  </si>
  <si>
    <t>BOG-SAO-BOG</t>
  </si>
  <si>
    <t>BOG-RIO-BOG</t>
  </si>
  <si>
    <t>MDE-LIM-MDE</t>
  </si>
  <si>
    <t>MDE-UIO-MDE</t>
  </si>
  <si>
    <t>CLO-UIO-CLO</t>
  </si>
  <si>
    <t>CLO-ESM-CLO</t>
  </si>
  <si>
    <t>MDE-CCS-MDE</t>
  </si>
  <si>
    <t>BOG-MAD-BOG</t>
  </si>
  <si>
    <t>BOG-FRA-BOG</t>
  </si>
  <si>
    <t>BOG-CDG-BOG</t>
  </si>
  <si>
    <t>CLO-MAD-CLO</t>
  </si>
  <si>
    <t>BOG-BCN-BOG</t>
  </si>
  <si>
    <t>MDE-MAD-MDE</t>
  </si>
  <si>
    <t>BOG-LIS-BOG</t>
  </si>
  <si>
    <t>PEI-MAD-PEI</t>
  </si>
  <si>
    <t>BAQ-MAD-BAQ</t>
  </si>
  <si>
    <t>CTG-MAD-CTG</t>
  </si>
  <si>
    <t>BOG-PTY-BOG</t>
  </si>
  <si>
    <t>BOG-MEX-BOG</t>
  </si>
  <si>
    <t>MDE-PTY-MDE</t>
  </si>
  <si>
    <t>CLO-PTY-CLO</t>
  </si>
  <si>
    <t>BAQ-PTY-BAQ</t>
  </si>
  <si>
    <t>CTG-PTY-CTG</t>
  </si>
  <si>
    <t>BOG-SJO-BOG</t>
  </si>
  <si>
    <t>ADZ-PTY-ADZ</t>
  </si>
  <si>
    <t>BOG-PUJ-BOG</t>
  </si>
  <si>
    <t>BGA-PTY-BGA</t>
  </si>
  <si>
    <t>BOG-SDQ-BOG</t>
  </si>
  <si>
    <t>BOG-HAV-BOG</t>
  </si>
  <si>
    <t>BOG-AUA-BOG</t>
  </si>
  <si>
    <t>BOG-CUR-BOG</t>
  </si>
  <si>
    <t>MDE-CUR-MDE</t>
  </si>
  <si>
    <t>CLO-AUA-CLO</t>
  </si>
  <si>
    <t>MDE-AUA-MDE</t>
  </si>
  <si>
    <t>ESTADOS UNIDOS</t>
  </si>
  <si>
    <t>CANADA</t>
  </si>
  <si>
    <t>PUERTO RICO</t>
  </si>
  <si>
    <t>ECUADOR</t>
  </si>
  <si>
    <t>PERU</t>
  </si>
  <si>
    <t>BRASIL</t>
  </si>
  <si>
    <t>CHILE</t>
  </si>
  <si>
    <t>VENEZUELA</t>
  </si>
  <si>
    <t>ARGENTINA</t>
  </si>
  <si>
    <t>BOLIVIA</t>
  </si>
  <si>
    <t>URUGUAY</t>
  </si>
  <si>
    <t>PARAGUAY</t>
  </si>
  <si>
    <t>ESPAÑA</t>
  </si>
  <si>
    <t>ALEMANIA</t>
  </si>
  <si>
    <t>FRANCIA</t>
  </si>
  <si>
    <t>INGLATERRA</t>
  </si>
  <si>
    <t>PORTUGAL</t>
  </si>
  <si>
    <t>ITALIA</t>
  </si>
  <si>
    <t>HOLANDA</t>
  </si>
  <si>
    <t>PANAMA</t>
  </si>
  <si>
    <t>MEXICO</t>
  </si>
  <si>
    <t>REPUBLICA DOMINICANA</t>
  </si>
  <si>
    <t>COSTA RICA</t>
  </si>
  <si>
    <t>EL SALVADOR</t>
  </si>
  <si>
    <t>GUATEMALA</t>
  </si>
  <si>
    <t>HONDURAS</t>
  </si>
  <si>
    <t>NICARAGUA</t>
  </si>
  <si>
    <t>ANTILLAS HOLANDESAS</t>
  </si>
  <si>
    <t>CUBA</t>
  </si>
  <si>
    <t>BOG-CPQ-BOG</t>
  </si>
  <si>
    <t>BOG-VLN-BOG</t>
  </si>
  <si>
    <t>BOG-LUX-BOG</t>
  </si>
  <si>
    <t>BOG-AMS-BOG</t>
  </si>
  <si>
    <t>LUXEMBURGO</t>
  </si>
  <si>
    <t>BARBADOS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</si>
  <si>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</si>
  <si>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</si>
  <si>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</si>
  <si>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</si>
  <si>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</si>
  <si>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</si>
  <si>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</si>
  <si>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</si>
  <si>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</si>
  <si>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</si>
  <si>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</si>
  <si>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</si>
  <si>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SAN ANDRES - ISLA</t>
  </si>
  <si>
    <t>SAN ANDRES-GUSTAVO ROJAS PINILLA</t>
  </si>
  <si>
    <t>SANTA MARTA</t>
  </si>
  <si>
    <t>SANTA MARTA - SIMON BOLIVAR</t>
  </si>
  <si>
    <t>PEREIRA</t>
  </si>
  <si>
    <t>PEREIRA - MATECAÑAS</t>
  </si>
  <si>
    <t>MEDELLIN</t>
  </si>
  <si>
    <t>MEDELLIN - OLAYA HERRERA</t>
  </si>
  <si>
    <t>CUCUTA</t>
  </si>
  <si>
    <t>CUCUTA - CAMILO DAZA</t>
  </si>
  <si>
    <t>MONTERIA</t>
  </si>
  <si>
    <t>MONTERIA - LOS GARZONES</t>
  </si>
  <si>
    <t>EL YOPAL</t>
  </si>
  <si>
    <t>VALLEDUPAR</t>
  </si>
  <si>
    <t>VALLEDUPAR-ALFONSO LOPEZ P.</t>
  </si>
  <si>
    <t>QUIBDO</t>
  </si>
  <si>
    <t>QUIBDO - EL CARAÑO</t>
  </si>
  <si>
    <t>ARMENIA</t>
  </si>
  <si>
    <t>ARMENIA - EL EDEN</t>
  </si>
  <si>
    <t>NEIVA</t>
  </si>
  <si>
    <t>NEIVA - BENITO SALAS</t>
  </si>
  <si>
    <t>PASTO</t>
  </si>
  <si>
    <t>PASTO - ANTONIO NARIQO</t>
  </si>
  <si>
    <t>BARRANCABERMEJA</t>
  </si>
  <si>
    <t>BARRANCABERMEJA-YARIGUIES</t>
  </si>
  <si>
    <t>VILLAVICENCIO</t>
  </si>
  <si>
    <t>VANGUARDIA</t>
  </si>
  <si>
    <t>MANIZALES</t>
  </si>
  <si>
    <t>MANIZALES - LA NUBIA</t>
  </si>
  <si>
    <t>LETICIA</t>
  </si>
  <si>
    <t>LETICIA-ALFREDO VASQUEZ COBO</t>
  </si>
  <si>
    <t>CAREPA</t>
  </si>
  <si>
    <t>ANTONIO ROLDAN BETANCOURT</t>
  </si>
  <si>
    <t>IBAGUE</t>
  </si>
  <si>
    <t>IBAGUE - PERALES</t>
  </si>
  <si>
    <t>PUERTO GAITAN</t>
  </si>
  <si>
    <t>MORELIA</t>
  </si>
  <si>
    <t>RIOHACHA</t>
  </si>
  <si>
    <t>RIOHACHA-ALMIRANTE PADILLA</t>
  </si>
  <si>
    <t>ARAUCA - MUNICIPIO</t>
  </si>
  <si>
    <t>ARAUCA - SANTIAGO PEREZ QUIROZ</t>
  </si>
  <si>
    <t>POPAYAN</t>
  </si>
  <si>
    <t>POPAYAN - GMOLEON VALENCIA</t>
  </si>
  <si>
    <t>PROVIDENCIA</t>
  </si>
  <si>
    <t>PROVIDENCIA- EL EMBRUJO</t>
  </si>
  <si>
    <t>FLORENCIA</t>
  </si>
  <si>
    <t>GUSTAVO ARTUNDUAGA PAREDES</t>
  </si>
  <si>
    <t>TUMACO</t>
  </si>
  <si>
    <t>TUMACO - LA FLORIDA</t>
  </si>
  <si>
    <t>MAICAO</t>
  </si>
  <si>
    <t>JORGE ISAACS (ANTES LA MINA)</t>
  </si>
  <si>
    <t>PUERTO ASIS</t>
  </si>
  <si>
    <t>PUERTO ASIS - 3 DE MAYO</t>
  </si>
  <si>
    <t>PUERTO LEGUIZAMO</t>
  </si>
  <si>
    <t>BAHIA SOLANO</t>
  </si>
  <si>
    <t>BAHIA SOLANO - JOSE C. MUTIS</t>
  </si>
  <si>
    <t>COROZAL</t>
  </si>
  <si>
    <t>COROZAL - LAS BRUJAS</t>
  </si>
  <si>
    <t>PUERTO CARRENO</t>
  </si>
  <si>
    <t>CARREÑO-GERMAN OLANO</t>
  </si>
  <si>
    <t>GUAPI</t>
  </si>
  <si>
    <t>GUAPI - JUAN CASIANO</t>
  </si>
  <si>
    <t>LA MACARENA</t>
  </si>
  <si>
    <t>LA MACARENA - META</t>
  </si>
  <si>
    <t>MITU</t>
  </si>
  <si>
    <t>URIBIA</t>
  </si>
  <si>
    <t>PUERTO BOLIVAR - PORTETE</t>
  </si>
  <si>
    <t>NUQUI</t>
  </si>
  <si>
    <t>NUQUI - REYES MURILLO</t>
  </si>
  <si>
    <t>CAUCASIA</t>
  </si>
  <si>
    <t>CAUCASIA- JUAN H. WHITE</t>
  </si>
  <si>
    <t>PUERTO INIRIDA</t>
  </si>
  <si>
    <t>PUERTO INIRIDA - CESAR GAVIRIA TRUJ</t>
  </si>
  <si>
    <t>SAN JOSE DEL GUAVIARE</t>
  </si>
  <si>
    <t>CUMARIBO</t>
  </si>
  <si>
    <t>TOLU</t>
  </si>
  <si>
    <t>BUENAVENTURA</t>
  </si>
  <si>
    <t>BUENAVENTURA - GERARDO TOBAR LOPEZ</t>
  </si>
  <si>
    <t>TIMBIQUI</t>
  </si>
  <si>
    <t>SARAVENA-COLONIZADORES</t>
  </si>
  <si>
    <t>PUERTO BOYACA</t>
  </si>
  <si>
    <t>VELASQUEZ</t>
  </si>
  <si>
    <t>EL BAGRE</t>
  </si>
  <si>
    <t>LOMA DE CHIRIGUANA</t>
  </si>
  <si>
    <t>CALENTURITAS</t>
  </si>
  <si>
    <t>TIBU</t>
  </si>
  <si>
    <t>SAN VICENTE DEL CAGUAN</t>
  </si>
  <si>
    <t>SOLANO</t>
  </si>
  <si>
    <t>CARURU</t>
  </si>
  <si>
    <t>REMEDIOS</t>
  </si>
  <si>
    <t>REMEDIOS OTU</t>
  </si>
  <si>
    <t>GUAINIA (BARRANCO MINAS)</t>
  </si>
  <si>
    <t>BARRANCO MINAS</t>
  </si>
  <si>
    <t>LA PEDRERA</t>
  </si>
  <si>
    <t>MIRAFLORES - GUAVIARE</t>
  </si>
  <si>
    <t>MIRAFLORES</t>
  </si>
  <si>
    <t>TARAIRA</t>
  </si>
  <si>
    <t>ARARACUARA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</si>
</sst>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8" fillId="0" borderId="8" applyNumberFormat="0" applyFill="0" applyAlignment="0" applyProtection="0"/>
    <xf numFmtId="0" fontId="110" fillId="0" borderId="9" applyNumberFormat="0" applyFill="0" applyAlignment="0" applyProtection="0"/>
  </cellStyleXfs>
  <cellXfs count="682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8" xfId="60" applyFont="1" applyFill="1" applyBorder="1" applyAlignment="1">
      <alignment vertical="center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6" fillId="35" borderId="0" xfId="60" applyFont="1" applyFill="1" applyBorder="1" applyAlignment="1" applyProtection="1">
      <alignment horizontal="center" vertical="center"/>
      <protection/>
    </xf>
    <xf numFmtId="37" fontId="16" fillId="35" borderId="11" xfId="60" applyFont="1" applyFill="1" applyBorder="1" applyAlignment="1" applyProtection="1">
      <alignment vertical="center"/>
      <protection/>
    </xf>
    <xf numFmtId="37" fontId="16" fillId="35" borderId="14" xfId="60" applyFont="1" applyFill="1" applyBorder="1" applyAlignment="1" applyProtection="1">
      <alignment vertical="center"/>
      <protection/>
    </xf>
    <xf numFmtId="37" fontId="18" fillId="35" borderId="17" xfId="60" applyFont="1" applyFill="1" applyBorder="1">
      <alignment/>
      <protection/>
    </xf>
    <xf numFmtId="37" fontId="18" fillId="35" borderId="18" xfId="60" applyFont="1" applyFill="1" applyBorder="1">
      <alignment/>
      <protection/>
    </xf>
    <xf numFmtId="37" fontId="18" fillId="35" borderId="35" xfId="60" applyFont="1" applyFill="1" applyBorder="1">
      <alignment/>
      <protection/>
    </xf>
    <xf numFmtId="37" fontId="18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6" fillId="35" borderId="11" xfId="60" applyFont="1" applyFill="1" applyBorder="1" applyAlignment="1">
      <alignment vertical="center"/>
      <protection/>
    </xf>
    <xf numFmtId="37" fontId="16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16" fillId="35" borderId="35" xfId="60" applyFont="1" applyFill="1" applyBorder="1" applyAlignment="1">
      <alignment horizontal="centerContinuous" vertical="center"/>
      <protection/>
    </xf>
    <xf numFmtId="37" fontId="16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3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4" fillId="36" borderId="46" xfId="63" applyNumberFormat="1" applyFont="1" applyFill="1" applyBorder="1">
      <alignment/>
      <protection/>
    </xf>
    <xf numFmtId="3" fontId="24" fillId="36" borderId="47" xfId="63" applyNumberFormat="1" applyFont="1" applyFill="1" applyBorder="1">
      <alignment/>
      <protection/>
    </xf>
    <xf numFmtId="3" fontId="24" fillId="36" borderId="48" xfId="63" applyNumberFormat="1" applyFont="1" applyFill="1" applyBorder="1">
      <alignment/>
      <protection/>
    </xf>
    <xf numFmtId="10" fontId="24" fillId="36" borderId="49" xfId="63" applyNumberFormat="1" applyFont="1" applyFill="1" applyBorder="1">
      <alignment/>
      <protection/>
    </xf>
    <xf numFmtId="3" fontId="24" fillId="36" borderId="50" xfId="63" applyNumberFormat="1" applyFont="1" applyFill="1" applyBorder="1">
      <alignment/>
      <protection/>
    </xf>
    <xf numFmtId="3" fontId="24" fillId="36" borderId="51" xfId="63" applyNumberFormat="1" applyFont="1" applyFill="1" applyBorder="1">
      <alignment/>
      <protection/>
    </xf>
    <xf numFmtId="0" fontId="24" fillId="36" borderId="48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6" fillId="0" borderId="0" xfId="63" applyFont="1">
      <alignment/>
      <protection/>
    </xf>
    <xf numFmtId="2" fontId="26" fillId="37" borderId="46" xfId="63" applyNumberFormat="1" applyFont="1" applyFill="1" applyBorder="1">
      <alignment/>
      <protection/>
    </xf>
    <xf numFmtId="3" fontId="26" fillId="37" borderId="47" xfId="63" applyNumberFormat="1" applyFont="1" applyFill="1" applyBorder="1">
      <alignment/>
      <protection/>
    </xf>
    <xf numFmtId="3" fontId="26" fillId="37" borderId="48" xfId="63" applyNumberFormat="1" applyFont="1" applyFill="1" applyBorder="1">
      <alignment/>
      <protection/>
    </xf>
    <xf numFmtId="10" fontId="26" fillId="37" borderId="49" xfId="63" applyNumberFormat="1" applyFont="1" applyFill="1" applyBorder="1">
      <alignment/>
      <protection/>
    </xf>
    <xf numFmtId="0" fontId="26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7" fillId="0" borderId="0" xfId="57" applyFont="1" applyFill="1" applyAlignment="1">
      <alignment vertical="center"/>
      <protection/>
    </xf>
    <xf numFmtId="10" fontId="27" fillId="36" borderId="77" xfId="57" applyNumberFormat="1" applyFont="1" applyFill="1" applyBorder="1" applyAlignment="1">
      <alignment horizontal="right" vertical="center"/>
      <protection/>
    </xf>
    <xf numFmtId="3" fontId="27" fillId="36" borderId="78" xfId="57" applyNumberFormat="1" applyFont="1" applyFill="1" applyBorder="1" applyAlignment="1">
      <alignment vertical="center"/>
      <protection/>
    </xf>
    <xf numFmtId="3" fontId="27" fillId="36" borderId="79" xfId="57" applyNumberFormat="1" applyFont="1" applyFill="1" applyBorder="1" applyAlignment="1">
      <alignment vertical="center"/>
      <protection/>
    </xf>
    <xf numFmtId="3" fontId="27" fillId="36" borderId="80" xfId="57" applyNumberFormat="1" applyFont="1" applyFill="1" applyBorder="1" applyAlignment="1">
      <alignment vertical="center"/>
      <protection/>
    </xf>
    <xf numFmtId="3" fontId="27" fillId="36" borderId="81" xfId="57" applyNumberFormat="1" applyFont="1" applyFill="1" applyBorder="1" applyAlignment="1">
      <alignment vertical="center"/>
      <protection/>
    </xf>
    <xf numFmtId="165" fontId="27" fillId="36" borderId="82" xfId="57" applyNumberFormat="1" applyFont="1" applyFill="1" applyBorder="1" applyAlignment="1">
      <alignment vertical="center"/>
      <protection/>
    </xf>
    <xf numFmtId="3" fontId="27" fillId="36" borderId="83" xfId="57" applyNumberFormat="1" applyFont="1" applyFill="1" applyBorder="1" applyAlignment="1">
      <alignment vertical="center"/>
      <protection/>
    </xf>
    <xf numFmtId="10" fontId="27" fillId="36" borderId="82" xfId="57" applyNumberFormat="1" applyFont="1" applyFill="1" applyBorder="1" applyAlignment="1">
      <alignment horizontal="right" vertical="center"/>
      <protection/>
    </xf>
    <xf numFmtId="3" fontId="27" fillId="36" borderId="84" xfId="57" applyNumberFormat="1" applyFont="1" applyFill="1" applyBorder="1" applyAlignment="1">
      <alignment vertical="center"/>
      <protection/>
    </xf>
    <xf numFmtId="0" fontId="27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28" fillId="0" borderId="0" xfId="57" applyNumberFormat="1" applyFont="1" applyFill="1" applyAlignment="1">
      <alignment horizontal="center" vertical="center" wrapText="1"/>
      <protection/>
    </xf>
    <xf numFmtId="0" fontId="30" fillId="0" borderId="0" xfId="57" applyFont="1" applyFill="1">
      <alignment/>
      <protection/>
    </xf>
    <xf numFmtId="0" fontId="33" fillId="0" borderId="0" xfId="57" applyFont="1" applyFill="1" applyAlignment="1">
      <alignment vertical="center"/>
      <protection/>
    </xf>
    <xf numFmtId="10" fontId="33" fillId="36" borderId="77" xfId="57" applyNumberFormat="1" applyFont="1" applyFill="1" applyBorder="1" applyAlignment="1">
      <alignment horizontal="right" vertical="center"/>
      <protection/>
    </xf>
    <xf numFmtId="3" fontId="33" fillId="36" borderId="78" xfId="57" applyNumberFormat="1" applyFont="1" applyFill="1" applyBorder="1" applyAlignment="1">
      <alignment vertical="center"/>
      <protection/>
    </xf>
    <xf numFmtId="3" fontId="33" fillId="36" borderId="79" xfId="57" applyNumberFormat="1" applyFont="1" applyFill="1" applyBorder="1" applyAlignment="1">
      <alignment vertical="center"/>
      <protection/>
    </xf>
    <xf numFmtId="3" fontId="33" fillId="36" borderId="80" xfId="57" applyNumberFormat="1" applyFont="1" applyFill="1" applyBorder="1" applyAlignment="1">
      <alignment vertical="center"/>
      <protection/>
    </xf>
    <xf numFmtId="3" fontId="33" fillId="36" borderId="81" xfId="57" applyNumberFormat="1" applyFont="1" applyFill="1" applyBorder="1" applyAlignment="1">
      <alignment vertical="center"/>
      <protection/>
    </xf>
    <xf numFmtId="10" fontId="33" fillId="36" borderId="82" xfId="57" applyNumberFormat="1" applyFont="1" applyFill="1" applyBorder="1" applyAlignment="1">
      <alignment vertical="center"/>
      <protection/>
    </xf>
    <xf numFmtId="3" fontId="33" fillId="36" borderId="83" xfId="57" applyNumberFormat="1" applyFont="1" applyFill="1" applyBorder="1" applyAlignment="1">
      <alignment vertical="center"/>
      <protection/>
    </xf>
    <xf numFmtId="10" fontId="33" fillId="36" borderId="82" xfId="57" applyNumberFormat="1" applyFont="1" applyFill="1" applyBorder="1" applyAlignment="1">
      <alignment horizontal="right" vertical="center"/>
      <protection/>
    </xf>
    <xf numFmtId="3" fontId="33" fillId="36" borderId="84" xfId="57" applyNumberFormat="1" applyFont="1" applyFill="1" applyBorder="1" applyAlignment="1">
      <alignment vertical="center"/>
      <protection/>
    </xf>
    <xf numFmtId="0" fontId="33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3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0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6" fillId="0" borderId="0" xfId="64" applyFont="1">
      <alignment/>
      <protection/>
    </xf>
    <xf numFmtId="10" fontId="26" fillId="37" borderId="92" xfId="64" applyNumberFormat="1" applyFont="1" applyFill="1" applyBorder="1" applyAlignment="1">
      <alignment vertical="center"/>
      <protection/>
    </xf>
    <xf numFmtId="3" fontId="26" fillId="37" borderId="93" xfId="64" applyNumberFormat="1" applyFont="1" applyFill="1" applyBorder="1" applyAlignment="1">
      <alignment vertical="center"/>
      <protection/>
    </xf>
    <xf numFmtId="10" fontId="26" fillId="37" borderId="94" xfId="64" applyNumberFormat="1" applyFont="1" applyFill="1" applyBorder="1" applyAlignment="1">
      <alignment vertical="center"/>
      <protection/>
    </xf>
    <xf numFmtId="3" fontId="26" fillId="37" borderId="95" xfId="64" applyNumberFormat="1" applyFont="1" applyFill="1" applyBorder="1" applyAlignment="1">
      <alignment vertical="center"/>
      <protection/>
    </xf>
    <xf numFmtId="10" fontId="26" fillId="37" borderId="96" xfId="64" applyNumberFormat="1" applyFont="1" applyFill="1" applyBorder="1" applyAlignment="1">
      <alignment vertical="center"/>
      <protection/>
    </xf>
    <xf numFmtId="3" fontId="26" fillId="37" borderId="97" xfId="64" applyNumberFormat="1" applyFont="1" applyFill="1" applyBorder="1" applyAlignment="1">
      <alignment vertical="center"/>
      <protection/>
    </xf>
    <xf numFmtId="0" fontId="26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7" fillId="0" borderId="0" xfId="64" applyFont="1">
      <alignment/>
      <protection/>
    </xf>
    <xf numFmtId="10" fontId="30" fillId="37" borderId="99" xfId="64" applyNumberFormat="1" applyFont="1" applyFill="1" applyBorder="1">
      <alignment/>
      <protection/>
    </xf>
    <xf numFmtId="3" fontId="27" fillId="37" borderId="100" xfId="64" applyNumberFormat="1" applyFont="1" applyFill="1" applyBorder="1" applyAlignment="1">
      <alignment vertical="center"/>
      <protection/>
    </xf>
    <xf numFmtId="165" fontId="27" fillId="37" borderId="101" xfId="64" applyNumberFormat="1" applyFont="1" applyFill="1" applyBorder="1" applyAlignment="1">
      <alignment vertical="center"/>
      <protection/>
    </xf>
    <xf numFmtId="3" fontId="27" fillId="37" borderId="102" xfId="64" applyNumberFormat="1" applyFont="1" applyFill="1" applyBorder="1" applyAlignment="1">
      <alignment vertical="center"/>
      <protection/>
    </xf>
    <xf numFmtId="10" fontId="30" fillId="37" borderId="101" xfId="64" applyNumberFormat="1" applyFont="1" applyFill="1" applyBorder="1">
      <alignment/>
      <protection/>
    </xf>
    <xf numFmtId="3" fontId="27" fillId="37" borderId="103" xfId="64" applyNumberFormat="1" applyFont="1" applyFill="1" applyBorder="1" applyAlignment="1">
      <alignment vertical="center"/>
      <protection/>
    </xf>
    <xf numFmtId="0" fontId="27" fillId="37" borderId="104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5" xfId="57" applyNumberFormat="1" applyFont="1" applyFill="1" applyBorder="1" applyAlignment="1">
      <alignment horizontal="right"/>
      <protection/>
    </xf>
    <xf numFmtId="3" fontId="12" fillId="38" borderId="106" xfId="57" applyNumberFormat="1" applyFont="1" applyFill="1" applyBorder="1">
      <alignment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10" fontId="12" fillId="38" borderId="109" xfId="57" applyNumberFormat="1" applyFont="1" applyFill="1" applyBorder="1">
      <alignment/>
      <protection/>
    </xf>
    <xf numFmtId="10" fontId="12" fillId="38" borderId="109" xfId="57" applyNumberFormat="1" applyFont="1" applyFill="1" applyBorder="1" applyAlignment="1">
      <alignment horizontal="right"/>
      <protection/>
    </xf>
    <xf numFmtId="0" fontId="12" fillId="38" borderId="110" xfId="57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12" xfId="57" applyNumberFormat="1" applyFont="1" applyFill="1" applyBorder="1">
      <alignment/>
      <protection/>
    </xf>
    <xf numFmtId="10" fontId="3" fillId="0" borderId="113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13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horizontal="right" vertical="center"/>
      <protection/>
    </xf>
    <xf numFmtId="0" fontId="12" fillId="38" borderId="119" xfId="57" applyFont="1" applyFill="1" applyBorder="1" applyAlignment="1">
      <alignment vertical="center"/>
      <protection/>
    </xf>
    <xf numFmtId="10" fontId="3" fillId="0" borderId="91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3" fontId="3" fillId="0" borderId="121" xfId="57" applyNumberFormat="1" applyFont="1" applyFill="1" applyBorder="1">
      <alignment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10" fontId="3" fillId="0" borderId="12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0" fontId="3" fillId="0" borderId="125" xfId="57" applyFont="1" applyFill="1" applyBorder="1">
      <alignment/>
      <protection/>
    </xf>
    <xf numFmtId="0" fontId="26" fillId="0" borderId="0" xfId="57" applyFont="1" applyFill="1" applyAlignment="1">
      <alignment vertical="center"/>
      <protection/>
    </xf>
    <xf numFmtId="10" fontId="26" fillId="36" borderId="126" xfId="57" applyNumberFormat="1" applyFont="1" applyFill="1" applyBorder="1" applyAlignment="1">
      <alignment horizontal="right" vertical="center"/>
      <protection/>
    </xf>
    <xf numFmtId="3" fontId="26" fillId="36" borderId="127" xfId="57" applyNumberFormat="1" applyFont="1" applyFill="1" applyBorder="1" applyAlignment="1">
      <alignment vertical="center"/>
      <protection/>
    </xf>
    <xf numFmtId="3" fontId="26" fillId="36" borderId="128" xfId="57" applyNumberFormat="1" applyFont="1" applyFill="1" applyBorder="1" applyAlignment="1">
      <alignment vertical="center"/>
      <protection/>
    </xf>
    <xf numFmtId="3" fontId="26" fillId="36" borderId="129" xfId="57" applyNumberFormat="1" applyFont="1" applyFill="1" applyBorder="1" applyAlignment="1">
      <alignment vertical="center"/>
      <protection/>
    </xf>
    <xf numFmtId="9" fontId="26" fillId="36" borderId="130" xfId="57" applyNumberFormat="1" applyFont="1" applyFill="1" applyBorder="1" applyAlignment="1">
      <alignment vertical="center"/>
      <protection/>
    </xf>
    <xf numFmtId="0" fontId="26" fillId="36" borderId="131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5" xfId="57" applyNumberFormat="1" applyFont="1" applyFill="1" applyBorder="1" applyAlignment="1">
      <alignment horizontal="right"/>
      <protection/>
    </xf>
    <xf numFmtId="3" fontId="6" fillId="38" borderId="132" xfId="57" applyNumberFormat="1" applyFont="1" applyFill="1" applyBorder="1">
      <alignment/>
      <protection/>
    </xf>
    <xf numFmtId="3" fontId="6" fillId="38" borderId="133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10" fontId="6" fillId="38" borderId="109" xfId="57" applyNumberFormat="1" applyFont="1" applyFill="1" applyBorder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0" fontId="6" fillId="38" borderId="110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34" xfId="57" applyNumberFormat="1" applyFont="1" applyFill="1" applyBorder="1">
      <alignment/>
      <protection/>
    </xf>
    <xf numFmtId="10" fontId="6" fillId="0" borderId="113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4" xfId="57" applyNumberFormat="1" applyFont="1" applyFill="1" applyBorder="1" applyAlignment="1">
      <alignment horizontal="right"/>
      <protection/>
    </xf>
    <xf numFmtId="3" fontId="6" fillId="38" borderId="135" xfId="57" applyNumberFormat="1" applyFont="1" applyFill="1" applyBorder="1">
      <alignment/>
      <protection/>
    </xf>
    <xf numFmtId="3" fontId="6" fillId="38" borderId="136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10" fontId="6" fillId="38" borderId="118" xfId="57" applyNumberFormat="1" applyFont="1" applyFill="1" applyBorder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0" fontId="6" fillId="38" borderId="119" xfId="57" applyFont="1" applyFill="1" applyBorder="1">
      <alignment/>
      <protection/>
    </xf>
    <xf numFmtId="3" fontId="3" fillId="0" borderId="137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8" xfId="57" applyNumberFormat="1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3" fontId="3" fillId="0" borderId="140" xfId="57" applyNumberFormat="1" applyFont="1" applyFill="1" applyBorder="1">
      <alignment/>
      <protection/>
    </xf>
    <xf numFmtId="10" fontId="6" fillId="0" borderId="124" xfId="57" applyNumberFormat="1" applyFont="1" applyFill="1" applyBorder="1" applyAlignment="1">
      <alignment horizontal="right"/>
      <protection/>
    </xf>
    <xf numFmtId="10" fontId="27" fillId="8" borderId="126" xfId="57" applyNumberFormat="1" applyFont="1" applyFill="1" applyBorder="1" applyAlignment="1">
      <alignment horizontal="right" vertical="center"/>
      <protection/>
    </xf>
    <xf numFmtId="3" fontId="27" fillId="8" borderId="141" xfId="57" applyNumberFormat="1" applyFont="1" applyFill="1" applyBorder="1" applyAlignment="1">
      <alignment vertical="center"/>
      <protection/>
    </xf>
    <xf numFmtId="3" fontId="27" fillId="8" borderId="142" xfId="57" applyNumberFormat="1" applyFont="1" applyFill="1" applyBorder="1" applyAlignment="1">
      <alignment vertical="center"/>
      <protection/>
    </xf>
    <xf numFmtId="3" fontId="27" fillId="8" borderId="143" xfId="57" applyNumberFormat="1" applyFont="1" applyFill="1" applyBorder="1" applyAlignment="1">
      <alignment vertical="center"/>
      <protection/>
    </xf>
    <xf numFmtId="3" fontId="27" fillId="8" borderId="0" xfId="57" applyNumberFormat="1" applyFont="1" applyFill="1" applyBorder="1" applyAlignment="1">
      <alignment vertical="center"/>
      <protection/>
    </xf>
    <xf numFmtId="3" fontId="27" fillId="8" borderId="144" xfId="57" applyNumberFormat="1" applyFont="1" applyFill="1" applyBorder="1" applyAlignment="1">
      <alignment vertical="center"/>
      <protection/>
    </xf>
    <xf numFmtId="10" fontId="27" fillId="8" borderId="145" xfId="57" applyNumberFormat="1" applyFont="1" applyFill="1" applyBorder="1" applyAlignment="1">
      <alignment vertical="center"/>
      <protection/>
    </xf>
    <xf numFmtId="10" fontId="27" fillId="8" borderId="145" xfId="57" applyNumberFormat="1" applyFont="1" applyFill="1" applyBorder="1" applyAlignment="1">
      <alignment horizontal="right" vertical="center"/>
      <protection/>
    </xf>
    <xf numFmtId="0" fontId="27" fillId="8" borderId="146" xfId="57" applyNumberFormat="1" applyFont="1" applyFill="1" applyBorder="1" applyAlignment="1">
      <alignment vertical="center"/>
      <protection/>
    </xf>
    <xf numFmtId="0" fontId="27" fillId="37" borderId="146" xfId="57" applyNumberFormat="1" applyFont="1" applyFill="1" applyBorder="1" applyAlignment="1">
      <alignment vertical="center"/>
      <protection/>
    </xf>
    <xf numFmtId="3" fontId="12" fillId="38" borderId="136" xfId="57" applyNumberFormat="1" applyFont="1" applyFill="1" applyBorder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6" fillId="36" borderId="147" xfId="57" applyNumberFormat="1" applyFont="1" applyFill="1" applyBorder="1" applyAlignment="1">
      <alignment horizontal="right" vertical="center"/>
      <protection/>
    </xf>
    <xf numFmtId="3" fontId="26" fillId="36" borderId="80" xfId="57" applyNumberFormat="1" applyFont="1" applyFill="1" applyBorder="1" applyAlignment="1">
      <alignment vertical="center"/>
      <protection/>
    </xf>
    <xf numFmtId="3" fontId="26" fillId="36" borderId="79" xfId="57" applyNumberFormat="1" applyFont="1" applyFill="1" applyBorder="1" applyAlignment="1">
      <alignment vertical="center"/>
      <protection/>
    </xf>
    <xf numFmtId="3" fontId="26" fillId="36" borderId="84" xfId="57" applyNumberFormat="1" applyFont="1" applyFill="1" applyBorder="1" applyAlignment="1">
      <alignment vertical="center"/>
      <protection/>
    </xf>
    <xf numFmtId="165" fontId="26" fillId="36" borderId="148" xfId="57" applyNumberFormat="1" applyFont="1" applyFill="1" applyBorder="1" applyAlignment="1">
      <alignment vertical="center"/>
      <protection/>
    </xf>
    <xf numFmtId="0" fontId="26" fillId="36" borderId="85" xfId="57" applyNumberFormat="1" applyFont="1" applyFill="1" applyBorder="1" applyAlignment="1">
      <alignment vertical="center"/>
      <protection/>
    </xf>
    <xf numFmtId="10" fontId="27" fillId="36" borderId="126" xfId="57" applyNumberFormat="1" applyFont="1" applyFill="1" applyBorder="1" applyAlignment="1">
      <alignment horizontal="right" vertical="center"/>
      <protection/>
    </xf>
    <xf numFmtId="3" fontId="27" fillId="36" borderId="143" xfId="57" applyNumberFormat="1" applyFont="1" applyFill="1" applyBorder="1" applyAlignment="1">
      <alignment vertical="center"/>
      <protection/>
    </xf>
    <xf numFmtId="3" fontId="27" fillId="36" borderId="142" xfId="57" applyNumberFormat="1" applyFont="1" applyFill="1" applyBorder="1" applyAlignment="1">
      <alignment vertical="center"/>
      <protection/>
    </xf>
    <xf numFmtId="3" fontId="27" fillId="36" borderId="0" xfId="57" applyNumberFormat="1" applyFont="1" applyFill="1" applyBorder="1" applyAlignment="1">
      <alignment vertical="center"/>
      <protection/>
    </xf>
    <xf numFmtId="3" fontId="27" fillId="36" borderId="144" xfId="57" applyNumberFormat="1" applyFont="1" applyFill="1" applyBorder="1" applyAlignment="1">
      <alignment vertical="center"/>
      <protection/>
    </xf>
    <xf numFmtId="0" fontId="27" fillId="36" borderId="146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10" fontId="12" fillId="38" borderId="109" xfId="57" applyNumberFormat="1" applyFont="1" applyFill="1" applyBorder="1" applyAlignment="1">
      <alignment vertical="center"/>
      <protection/>
    </xf>
    <xf numFmtId="0" fontId="12" fillId="38" borderId="110" xfId="57" applyFont="1" applyFill="1" applyBorder="1" applyAlignment="1">
      <alignment vertical="center"/>
      <protection/>
    </xf>
    <xf numFmtId="165" fontId="27" fillId="36" borderId="145" xfId="57" applyNumberFormat="1" applyFont="1" applyFill="1" applyBorder="1" applyAlignment="1">
      <alignment vertical="center"/>
      <protection/>
    </xf>
    <xf numFmtId="0" fontId="36" fillId="0" borderId="0" xfId="56" applyFont="1" applyFill="1">
      <alignment/>
      <protection/>
    </xf>
    <xf numFmtId="0" fontId="37" fillId="0" borderId="0" xfId="56" applyFont="1" applyFill="1">
      <alignment/>
      <protection/>
    </xf>
    <xf numFmtId="0" fontId="111" fillId="3" borderId="36" xfId="56" applyFont="1" applyFill="1" applyBorder="1">
      <alignment/>
      <protection/>
    </xf>
    <xf numFmtId="0" fontId="112" fillId="3" borderId="35" xfId="56" applyFont="1" applyFill="1" applyBorder="1">
      <alignment/>
      <protection/>
    </xf>
    <xf numFmtId="0" fontId="113" fillId="3" borderId="18" xfId="56" applyFont="1" applyFill="1" applyBorder="1">
      <alignment/>
      <protection/>
    </xf>
    <xf numFmtId="0" fontId="112" fillId="3" borderId="17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1" fillId="3" borderId="18" xfId="56" applyFont="1" applyFill="1" applyBorder="1">
      <alignment/>
      <protection/>
    </xf>
    <xf numFmtId="0" fontId="111" fillId="3" borderId="149" xfId="56" applyFont="1" applyFill="1" applyBorder="1">
      <alignment/>
      <protection/>
    </xf>
    <xf numFmtId="0" fontId="112" fillId="3" borderId="75" xfId="56" applyFont="1" applyFill="1" applyBorder="1">
      <alignment/>
      <protection/>
    </xf>
    <xf numFmtId="17" fontId="37" fillId="0" borderId="0" xfId="56" applyNumberFormat="1" applyFont="1" applyFill="1">
      <alignment/>
      <protection/>
    </xf>
    <xf numFmtId="0" fontId="37" fillId="39" borderId="14" xfId="56" applyFont="1" applyFill="1" applyBorder="1">
      <alignment/>
      <protection/>
    </xf>
    <xf numFmtId="0" fontId="37" fillId="39" borderId="13" xfId="56" applyFont="1" applyFill="1" applyBorder="1">
      <alignment/>
      <protection/>
    </xf>
    <xf numFmtId="0" fontId="42" fillId="36" borderId="150" xfId="56" applyFont="1" applyFill="1" applyBorder="1">
      <alignment/>
      <protection/>
    </xf>
    <xf numFmtId="0" fontId="43" fillId="36" borderId="151" xfId="45" applyFont="1" applyFill="1" applyBorder="1" applyAlignment="1" applyProtection="1">
      <alignment horizontal="left" indent="1"/>
      <protection/>
    </xf>
    <xf numFmtId="0" fontId="42" fillId="3" borderId="152" xfId="56" applyFont="1" applyFill="1" applyBorder="1">
      <alignment/>
      <protection/>
    </xf>
    <xf numFmtId="0" fontId="43" fillId="3" borderId="111" xfId="45" applyFont="1" applyFill="1" applyBorder="1" applyAlignment="1" applyProtection="1">
      <alignment horizontal="left" indent="1"/>
      <protection/>
    </xf>
    <xf numFmtId="0" fontId="42" fillId="36" borderId="152" xfId="56" applyFont="1" applyFill="1" applyBorder="1">
      <alignment/>
      <protection/>
    </xf>
    <xf numFmtId="0" fontId="43" fillId="36" borderId="111" xfId="45" applyFont="1" applyFill="1" applyBorder="1" applyAlignment="1" applyProtection="1">
      <alignment horizontal="left" indent="1"/>
      <protection/>
    </xf>
    <xf numFmtId="0" fontId="43" fillId="36" borderId="91" xfId="45" applyFont="1" applyFill="1" applyBorder="1" applyAlignment="1" applyProtection="1">
      <alignment horizontal="left" indent="1"/>
      <protection/>
    </xf>
    <xf numFmtId="0" fontId="116" fillId="7" borderId="153" xfId="59" applyFont="1" applyFill="1" applyBorder="1">
      <alignment/>
      <protection/>
    </xf>
    <xf numFmtId="0" fontId="116" fillId="7" borderId="0" xfId="59" applyFont="1" applyFill="1">
      <alignment/>
      <protection/>
    </xf>
    <xf numFmtId="0" fontId="117" fillId="7" borderId="154" xfId="59" applyFont="1" applyFill="1" applyBorder="1" applyAlignment="1">
      <alignment/>
      <protection/>
    </xf>
    <xf numFmtId="0" fontId="118" fillId="7" borderId="141" xfId="59" applyFont="1" applyFill="1" applyBorder="1" applyAlignment="1">
      <alignment/>
      <protection/>
    </xf>
    <xf numFmtId="0" fontId="119" fillId="7" borderId="154" xfId="59" applyFont="1" applyFill="1" applyBorder="1" applyAlignment="1">
      <alignment/>
      <protection/>
    </xf>
    <xf numFmtId="0" fontId="120" fillId="7" borderId="141" xfId="59" applyFont="1" applyFill="1" applyBorder="1" applyAlignment="1">
      <alignment/>
      <protection/>
    </xf>
    <xf numFmtId="37" fontId="121" fillId="7" borderId="0" xfId="61" applyFont="1" applyFill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 applyAlignment="1">
      <alignment horizontal="left" indent="1"/>
      <protection/>
    </xf>
    <xf numFmtId="37" fontId="124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3" fillId="0" borderId="111" xfId="45" applyFont="1" applyFill="1" applyBorder="1" applyAlignment="1" applyProtection="1">
      <alignment horizontal="left" indent="1"/>
      <protection/>
    </xf>
    <xf numFmtId="0" fontId="43" fillId="0" borderId="155" xfId="45" applyFont="1" applyFill="1" applyBorder="1" applyAlignment="1" applyProtection="1">
      <alignment horizontal="left" indent="1"/>
      <protection/>
    </xf>
    <xf numFmtId="0" fontId="27" fillId="36" borderId="79" xfId="57" applyNumberFormat="1" applyFont="1" applyFill="1" applyBorder="1" applyAlignment="1">
      <alignment vertical="center"/>
      <protection/>
    </xf>
    <xf numFmtId="0" fontId="6" fillId="0" borderId="156" xfId="57" applyFont="1" applyFill="1" applyBorder="1">
      <alignment/>
      <protection/>
    </xf>
    <xf numFmtId="0" fontId="6" fillId="0" borderId="157" xfId="57" applyFont="1" applyFill="1" applyBorder="1">
      <alignment/>
      <protection/>
    </xf>
    <xf numFmtId="0" fontId="6" fillId="0" borderId="158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9" xfId="57" applyNumberFormat="1" applyFont="1" applyFill="1" applyBorder="1" applyAlignment="1">
      <alignment horizontal="center" vertical="center" wrapText="1"/>
      <protection/>
    </xf>
    <xf numFmtId="37" fontId="125" fillId="7" borderId="0" xfId="61" applyFont="1" applyFill="1" applyAlignment="1">
      <alignment horizontal="left" indent="1"/>
      <protection/>
    </xf>
    <xf numFmtId="37" fontId="126" fillId="7" borderId="0" xfId="61" applyFont="1" applyFill="1">
      <alignment/>
      <protection/>
    </xf>
    <xf numFmtId="0" fontId="40" fillId="4" borderId="160" xfId="58" applyFont="1" applyFill="1" applyBorder="1">
      <alignment/>
      <protection/>
    </xf>
    <xf numFmtId="0" fontId="41" fillId="4" borderId="161" xfId="45" applyFont="1" applyFill="1" applyBorder="1" applyAlignment="1" applyProtection="1">
      <alignment horizontal="left" indent="1"/>
      <protection/>
    </xf>
    <xf numFmtId="0" fontId="43" fillId="3" borderId="162" xfId="45" applyFont="1" applyFill="1" applyBorder="1" applyAlignment="1" applyProtection="1">
      <alignment horizontal="left" indent="1"/>
      <protection/>
    </xf>
    <xf numFmtId="0" fontId="127" fillId="0" borderId="0" xfId="56" applyFont="1" applyFill="1">
      <alignment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45" applyFont="1" applyFill="1" applyAlignment="1" applyProtection="1">
      <alignment/>
      <protection/>
    </xf>
    <xf numFmtId="37" fontId="46" fillId="0" borderId="0" xfId="60" applyFont="1">
      <alignment/>
      <protection/>
    </xf>
    <xf numFmtId="10" fontId="14" fillId="38" borderId="114" xfId="57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" fontId="6" fillId="36" borderId="163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3" fillId="0" borderId="0" xfId="60" applyFont="1">
      <alignment/>
      <protection/>
    </xf>
    <xf numFmtId="10" fontId="27" fillId="36" borderId="154" xfId="57" applyNumberFormat="1" applyFont="1" applyFill="1" applyBorder="1" applyAlignment="1">
      <alignment horizontal="right"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7" xfId="57" applyNumberFormat="1" applyFont="1" applyFill="1" applyBorder="1" applyAlignment="1">
      <alignment horizontal="right" vertical="center"/>
      <protection/>
    </xf>
    <xf numFmtId="3" fontId="27" fillId="36" borderId="164" xfId="57" applyNumberFormat="1" applyFont="1" applyFill="1" applyBorder="1" applyAlignment="1">
      <alignment vertical="center"/>
      <protection/>
    </xf>
    <xf numFmtId="3" fontId="12" fillId="38" borderId="165" xfId="57" applyNumberFormat="1" applyFont="1" applyFill="1" applyBorder="1" applyAlignment="1">
      <alignment vertical="center"/>
      <protection/>
    </xf>
    <xf numFmtId="3" fontId="3" fillId="0" borderId="152" xfId="57" applyNumberFormat="1" applyFont="1" applyFill="1" applyBorder="1">
      <alignment/>
      <protection/>
    </xf>
    <xf numFmtId="3" fontId="3" fillId="0" borderId="166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4" fillId="0" borderId="0" xfId="60" applyFont="1">
      <alignment/>
      <protection/>
    </xf>
    <xf numFmtId="37" fontId="13" fillId="35" borderId="105" xfId="60" applyFont="1" applyFill="1" applyBorder="1" applyAlignment="1" applyProtection="1">
      <alignment horizontal="center"/>
      <protection/>
    </xf>
    <xf numFmtId="37" fontId="3" fillId="0" borderId="126" xfId="60" applyFont="1" applyFill="1" applyBorder="1" applyProtection="1">
      <alignment/>
      <protection/>
    </xf>
    <xf numFmtId="37" fontId="3" fillId="0" borderId="167" xfId="60" applyFont="1" applyFill="1" applyBorder="1" applyProtection="1">
      <alignment/>
      <protection/>
    </xf>
    <xf numFmtId="3" fontId="3" fillId="0" borderId="126" xfId="60" applyNumberFormat="1" applyFont="1" applyFill="1" applyBorder="1" applyAlignment="1">
      <alignment horizontal="right"/>
      <protection/>
    </xf>
    <xf numFmtId="3" fontId="3" fillId="0" borderId="168" xfId="60" applyNumberFormat="1" applyFont="1" applyFill="1" applyBorder="1" applyAlignment="1">
      <alignment horizontal="right"/>
      <protection/>
    </xf>
    <xf numFmtId="2" fontId="6" fillId="0" borderId="168" xfId="60" applyNumberFormat="1" applyFont="1" applyFill="1" applyBorder="1" applyAlignment="1" applyProtection="1">
      <alignment horizontal="right" indent="1"/>
      <protection/>
    </xf>
    <xf numFmtId="2" fontId="6" fillId="0" borderId="126" xfId="60" applyNumberFormat="1" applyFont="1" applyFill="1" applyBorder="1" applyAlignment="1" applyProtection="1">
      <alignment horizontal="right" indent="1"/>
      <protection/>
    </xf>
    <xf numFmtId="2" fontId="6" fillId="0" borderId="86" xfId="60" applyNumberFormat="1" applyFont="1" applyFill="1" applyBorder="1" applyAlignment="1" applyProtection="1">
      <alignment horizontal="center"/>
      <protection/>
    </xf>
    <xf numFmtId="37" fontId="135" fillId="0" borderId="0" xfId="60" applyFont="1">
      <alignment/>
      <protection/>
    </xf>
    <xf numFmtId="165" fontId="27" fillId="36" borderId="154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7" fillId="37" borderId="144" xfId="57" applyNumberFormat="1" applyFont="1" applyFill="1" applyBorder="1" applyAlignment="1">
      <alignment vertical="center"/>
      <protection/>
    </xf>
    <xf numFmtId="3" fontId="27" fillId="37" borderId="0" xfId="57" applyNumberFormat="1" applyFont="1" applyFill="1" applyBorder="1" applyAlignment="1">
      <alignment vertical="center"/>
      <protection/>
    </xf>
    <xf numFmtId="3" fontId="27" fillId="37" borderId="143" xfId="57" applyNumberFormat="1" applyFont="1" applyFill="1" applyBorder="1" applyAlignment="1">
      <alignment vertical="center"/>
      <protection/>
    </xf>
    <xf numFmtId="165" fontId="27" fillId="37" borderId="145" xfId="57" applyNumberFormat="1" applyFont="1" applyFill="1" applyBorder="1" applyAlignment="1">
      <alignment vertical="center"/>
      <protection/>
    </xf>
    <xf numFmtId="10" fontId="27" fillId="37" borderId="126" xfId="57" applyNumberFormat="1" applyFont="1" applyFill="1" applyBorder="1" applyAlignment="1">
      <alignment horizontal="right" vertical="center"/>
      <protection/>
    </xf>
    <xf numFmtId="3" fontId="12" fillId="0" borderId="169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6" fillId="36" borderId="170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71" xfId="60" applyNumberFormat="1" applyFont="1" applyFill="1" applyBorder="1">
      <alignment/>
      <protection/>
    </xf>
    <xf numFmtId="3" fontId="3" fillId="0" borderId="171" xfId="60" applyNumberFormat="1" applyFont="1" applyFill="1" applyBorder="1" applyAlignment="1">
      <alignment horizontal="right"/>
      <protection/>
    </xf>
    <xf numFmtId="37" fontId="3" fillId="0" borderId="163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71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51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6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37" fontId="136" fillId="40" borderId="172" xfId="46" applyNumberFormat="1" applyFont="1" applyFill="1" applyBorder="1" applyAlignment="1">
      <alignment/>
    </xf>
    <xf numFmtId="0" fontId="42" fillId="0" borderId="152" xfId="56" applyFont="1" applyFill="1" applyBorder="1">
      <alignment/>
      <protection/>
    </xf>
    <xf numFmtId="0" fontId="42" fillId="0" borderId="173" xfId="56" applyFont="1" applyFill="1" applyBorder="1">
      <alignment/>
      <protection/>
    </xf>
    <xf numFmtId="3" fontId="3" fillId="0" borderId="174" xfId="57" applyNumberFormat="1" applyFont="1" applyFill="1" applyBorder="1">
      <alignment/>
      <protection/>
    </xf>
    <xf numFmtId="37" fontId="45" fillId="40" borderId="175" xfId="46" applyNumberFormat="1" applyFont="1" applyFill="1" applyBorder="1" applyAlignment="1">
      <alignment/>
    </xf>
    <xf numFmtId="1" fontId="14" fillId="0" borderId="0" xfId="64" applyNumberFormat="1" applyFont="1" applyAlignment="1">
      <alignment horizontal="center" vertical="center" wrapText="1"/>
      <protection/>
    </xf>
    <xf numFmtId="37" fontId="13" fillId="35" borderId="176" xfId="60" applyFont="1" applyFill="1" applyBorder="1" applyAlignment="1" applyProtection="1">
      <alignment horizontal="center"/>
      <protection/>
    </xf>
    <xf numFmtId="0" fontId="3" fillId="0" borderId="177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12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13" xfId="63" applyNumberFormat="1" applyFont="1" applyBorder="1" applyAlignment="1">
      <alignment horizontal="right"/>
      <protection/>
    </xf>
    <xf numFmtId="2" fontId="3" fillId="0" borderId="113" xfId="63" applyNumberFormat="1" applyFont="1" applyBorder="1">
      <alignment/>
      <protection/>
    </xf>
    <xf numFmtId="10" fontId="26" fillId="36" borderId="178" xfId="57" applyNumberFormat="1" applyFont="1" applyFill="1" applyBorder="1" applyAlignment="1">
      <alignment horizontal="right" vertical="center"/>
      <protection/>
    </xf>
    <xf numFmtId="37" fontId="32" fillId="40" borderId="175" xfId="46" applyNumberFormat="1" applyFont="1" applyFill="1" applyBorder="1" applyAlignment="1">
      <alignment/>
    </xf>
    <xf numFmtId="37" fontId="32" fillId="40" borderId="172" xfId="46" applyNumberFormat="1" applyFont="1" applyFill="1" applyBorder="1" applyAlignment="1">
      <alignment/>
    </xf>
    <xf numFmtId="0" fontId="3" fillId="33" borderId="0" xfId="57" applyFont="1" applyFill="1">
      <alignment/>
      <protection/>
    </xf>
    <xf numFmtId="37" fontId="32" fillId="33" borderId="0" xfId="46" applyNumberFormat="1" applyFont="1" applyFill="1" applyBorder="1" applyAlignment="1">
      <alignment horizontal="center"/>
    </xf>
    <xf numFmtId="0" fontId="10" fillId="0" borderId="0" xfId="56" applyFont="1" applyFill="1">
      <alignment/>
      <protection/>
    </xf>
    <xf numFmtId="0" fontId="7" fillId="0" borderId="0" xfId="56" applyFont="1" applyFill="1">
      <alignment/>
      <protection/>
    </xf>
    <xf numFmtId="49" fontId="23" fillId="0" borderId="0" xfId="63" applyNumberFormat="1" applyFont="1">
      <alignment/>
      <protection/>
    </xf>
    <xf numFmtId="49" fontId="3" fillId="0" borderId="0" xfId="63" applyNumberFormat="1" applyFont="1">
      <alignment/>
      <protection/>
    </xf>
    <xf numFmtId="49" fontId="14" fillId="0" borderId="0" xfId="63" applyNumberFormat="1" applyFont="1" applyAlignment="1">
      <alignment horizontal="center" vertical="center" wrapText="1"/>
      <protection/>
    </xf>
    <xf numFmtId="37" fontId="137" fillId="0" borderId="0" xfId="60" applyFont="1" applyFill="1" applyBorder="1" applyAlignment="1" applyProtection="1">
      <alignment horizontal="left"/>
      <protection/>
    </xf>
    <xf numFmtId="37" fontId="138" fillId="0" borderId="0" xfId="60" applyFont="1" applyFill="1" applyBorder="1" applyAlignment="1" applyProtection="1">
      <alignment horizontal="left"/>
      <protection/>
    </xf>
    <xf numFmtId="37" fontId="137" fillId="0" borderId="25" xfId="60" applyFont="1" applyFill="1" applyBorder="1" applyAlignment="1" applyProtection="1">
      <alignment horizontal="left"/>
      <protection/>
    </xf>
    <xf numFmtId="37" fontId="137" fillId="0" borderId="0" xfId="60" applyFont="1" applyFill="1" applyBorder="1" applyAlignment="1" applyProtection="1">
      <alignment horizontal="left" vertical="center"/>
      <protection/>
    </xf>
    <xf numFmtId="37" fontId="139" fillId="0" borderId="23" xfId="60" applyFont="1" applyFill="1" applyBorder="1" applyAlignment="1" applyProtection="1">
      <alignment horizontal="center" vertical="center"/>
      <protection/>
    </xf>
    <xf numFmtId="0" fontId="6" fillId="0" borderId="0" xfId="63" applyFont="1">
      <alignment/>
      <protection/>
    </xf>
    <xf numFmtId="0" fontId="38" fillId="39" borderId="179" xfId="56" applyFont="1" applyFill="1" applyBorder="1" applyAlignment="1">
      <alignment horizontal="center"/>
      <protection/>
    </xf>
    <xf numFmtId="0" fontId="38" fillId="39" borderId="180" xfId="56" applyFont="1" applyFill="1" applyBorder="1" applyAlignment="1">
      <alignment horizontal="center"/>
      <protection/>
    </xf>
    <xf numFmtId="0" fontId="140" fillId="39" borderId="18" xfId="56" applyFont="1" applyFill="1" applyBorder="1" applyAlignment="1">
      <alignment horizontal="center"/>
      <protection/>
    </xf>
    <xf numFmtId="0" fontId="140" fillId="39" borderId="17" xfId="56" applyFont="1" applyFill="1" applyBorder="1" applyAlignment="1">
      <alignment horizontal="center"/>
      <protection/>
    </xf>
    <xf numFmtId="0" fontId="39" fillId="39" borderId="18" xfId="56" applyFont="1" applyFill="1" applyBorder="1" applyAlignment="1">
      <alignment horizontal="center"/>
      <protection/>
    </xf>
    <xf numFmtId="0" fontId="39" fillId="39" borderId="17" xfId="56" applyFont="1" applyFill="1" applyBorder="1" applyAlignment="1">
      <alignment horizontal="center"/>
      <protection/>
    </xf>
    <xf numFmtId="37" fontId="141" fillId="37" borderId="181" xfId="45" applyNumberFormat="1" applyFont="1" applyFill="1" applyBorder="1" applyAlignment="1" applyProtection="1">
      <alignment horizontal="center"/>
      <protection/>
    </xf>
    <xf numFmtId="37" fontId="141" fillId="37" borderId="182" xfId="45" applyNumberFormat="1" applyFont="1" applyFill="1" applyBorder="1" applyAlignment="1" applyProtection="1">
      <alignment horizontal="center"/>
      <protection/>
    </xf>
    <xf numFmtId="37" fontId="16" fillId="35" borderId="36" xfId="60" applyFont="1" applyFill="1" applyBorder="1" applyAlignment="1">
      <alignment horizontal="center" vertical="center"/>
      <protection/>
    </xf>
    <xf numFmtId="37" fontId="16" fillId="35" borderId="163" xfId="60" applyFont="1" applyFill="1" applyBorder="1" applyAlignment="1">
      <alignment horizontal="center" vertical="center"/>
      <protection/>
    </xf>
    <xf numFmtId="37" fontId="16" fillId="35" borderId="18" xfId="60" applyFont="1" applyFill="1" applyBorder="1" applyAlignment="1">
      <alignment horizontal="center" vertical="center"/>
      <protection/>
    </xf>
    <xf numFmtId="37" fontId="16" fillId="35" borderId="0" xfId="60" applyFont="1" applyFill="1" applyBorder="1" applyAlignment="1">
      <alignment horizontal="center" vertical="center"/>
      <protection/>
    </xf>
    <xf numFmtId="37" fontId="16" fillId="35" borderId="36" xfId="60" applyFont="1" applyFill="1" applyBorder="1" applyAlignment="1" applyProtection="1">
      <alignment horizontal="center" vertical="center"/>
      <protection/>
    </xf>
    <xf numFmtId="37" fontId="16" fillId="35" borderId="163" xfId="60" applyFont="1" applyFill="1" applyBorder="1" applyAlignment="1" applyProtection="1">
      <alignment horizontal="center" vertical="center"/>
      <protection/>
    </xf>
    <xf numFmtId="37" fontId="16" fillId="35" borderId="35" xfId="60" applyFont="1" applyFill="1" applyBorder="1" applyAlignment="1" applyProtection="1">
      <alignment horizontal="center" vertical="center"/>
      <protection/>
    </xf>
    <xf numFmtId="37" fontId="139" fillId="0" borderId="18" xfId="60" applyFont="1" applyFill="1" applyBorder="1" applyAlignment="1" applyProtection="1">
      <alignment horizontal="center" vertical="center"/>
      <protection/>
    </xf>
    <xf numFmtId="37" fontId="21" fillId="40" borderId="0" xfId="45" applyNumberFormat="1" applyFont="1" applyFill="1" applyBorder="1" applyAlignment="1" applyProtection="1">
      <alignment horizontal="center"/>
      <protection/>
    </xf>
    <xf numFmtId="37" fontId="16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7" fillId="35" borderId="151" xfId="60" applyFont="1" applyFill="1" applyBorder="1" applyAlignment="1">
      <alignment horizontal="center" vertical="center"/>
      <protection/>
    </xf>
    <xf numFmtId="0" fontId="15" fillId="0" borderId="86" xfId="55" applyFont="1" applyBorder="1" applyAlignment="1">
      <alignment horizontal="center" vertical="center"/>
      <protection/>
    </xf>
    <xf numFmtId="37" fontId="19" fillId="35" borderId="36" xfId="60" applyFont="1" applyFill="1" applyBorder="1" applyAlignment="1">
      <alignment horizontal="center" vertical="center"/>
      <protection/>
    </xf>
    <xf numFmtId="37" fontId="19" fillId="35" borderId="163" xfId="60" applyFont="1" applyFill="1" applyBorder="1" applyAlignment="1">
      <alignment horizontal="center" vertical="center"/>
      <protection/>
    </xf>
    <xf numFmtId="37" fontId="19" fillId="35" borderId="35" xfId="60" applyFont="1" applyFill="1" applyBorder="1" applyAlignment="1">
      <alignment horizontal="center" vertical="center"/>
      <protection/>
    </xf>
    <xf numFmtId="37" fontId="19" fillId="35" borderId="18" xfId="60" applyFont="1" applyFill="1" applyBorder="1" applyAlignment="1">
      <alignment horizontal="center" vertical="center"/>
      <protection/>
    </xf>
    <xf numFmtId="37" fontId="19" fillId="35" borderId="0" xfId="60" applyFont="1" applyFill="1" applyBorder="1" applyAlignment="1">
      <alignment horizontal="center" vertical="center"/>
      <protection/>
    </xf>
    <xf numFmtId="37" fontId="19" fillId="35" borderId="17" xfId="60" applyFont="1" applyFill="1" applyBorder="1" applyAlignment="1">
      <alignment horizontal="center" vertical="center"/>
      <protection/>
    </xf>
    <xf numFmtId="37" fontId="142" fillId="0" borderId="18" xfId="60" applyFont="1" applyBorder="1">
      <alignment/>
      <protection/>
    </xf>
    <xf numFmtId="37" fontId="142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1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6" fillId="35" borderId="35" xfId="60" applyFont="1" applyFill="1" applyBorder="1" applyAlignment="1">
      <alignment horizontal="center" vertical="center"/>
      <protection/>
    </xf>
    <xf numFmtId="37" fontId="16" fillId="35" borderId="17" xfId="60" applyFont="1" applyFill="1" applyBorder="1" applyAlignment="1">
      <alignment horizontal="center" vertical="center"/>
      <protection/>
    </xf>
    <xf numFmtId="49" fontId="5" fillId="35" borderId="183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49" fontId="5" fillId="35" borderId="184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13" fillId="35" borderId="175" xfId="63" applyNumberFormat="1" applyFont="1" applyFill="1" applyBorder="1" applyAlignment="1">
      <alignment horizontal="center" vertical="center" wrapText="1"/>
      <protection/>
    </xf>
    <xf numFmtId="49" fontId="13" fillId="35" borderId="185" xfId="63" applyNumberFormat="1" applyFont="1" applyFill="1" applyBorder="1" applyAlignment="1">
      <alignment horizontal="center" vertical="center" wrapText="1"/>
      <protection/>
    </xf>
    <xf numFmtId="49" fontId="13" fillId="35" borderId="186" xfId="63" applyNumberFormat="1" applyFont="1" applyFill="1" applyBorder="1" applyAlignment="1">
      <alignment horizontal="center" vertical="center" wrapText="1"/>
      <protection/>
    </xf>
    <xf numFmtId="37" fontId="25" fillId="40" borderId="175" xfId="45" applyNumberFormat="1" applyFont="1" applyFill="1" applyBorder="1" applyAlignment="1" applyProtection="1">
      <alignment horizontal="center"/>
      <protection/>
    </xf>
    <xf numFmtId="37" fontId="25" fillId="40" borderId="185" xfId="45" applyNumberFormat="1" applyFont="1" applyFill="1" applyBorder="1" applyAlignment="1" applyProtection="1">
      <alignment horizontal="center"/>
      <protection/>
    </xf>
    <xf numFmtId="37" fontId="25" fillId="40" borderId="172" xfId="45" applyNumberFormat="1" applyFont="1" applyFill="1" applyBorder="1" applyAlignment="1" applyProtection="1">
      <alignment horizontal="center"/>
      <protection/>
    </xf>
    <xf numFmtId="0" fontId="12" fillId="35" borderId="175" xfId="63" applyFont="1" applyFill="1" applyBorder="1" applyAlignment="1">
      <alignment horizontal="center"/>
      <protection/>
    </xf>
    <xf numFmtId="0" fontId="12" fillId="35" borderId="185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87" xfId="63" applyFont="1" applyFill="1" applyBorder="1" applyAlignment="1">
      <alignment horizontal="center"/>
      <protection/>
    </xf>
    <xf numFmtId="0" fontId="12" fillId="35" borderId="172" xfId="63" applyFont="1" applyFill="1" applyBorder="1" applyAlignment="1">
      <alignment horizontal="center"/>
      <protection/>
    </xf>
    <xf numFmtId="0" fontId="19" fillId="35" borderId="188" xfId="63" applyFont="1" applyFill="1" applyBorder="1" applyAlignment="1">
      <alignment horizontal="center" vertical="center"/>
      <protection/>
    </xf>
    <xf numFmtId="0" fontId="19" fillId="35" borderId="25" xfId="63" applyFont="1" applyFill="1" applyBorder="1" applyAlignment="1">
      <alignment horizontal="center" vertical="center"/>
      <protection/>
    </xf>
    <xf numFmtId="0" fontId="19" fillId="35" borderId="187" xfId="63" applyFont="1" applyFill="1" applyBorder="1" applyAlignment="1">
      <alignment horizontal="center" vertical="center"/>
      <protection/>
    </xf>
    <xf numFmtId="0" fontId="16" fillId="35" borderId="40" xfId="63" applyFont="1" applyFill="1" applyBorder="1" applyAlignment="1">
      <alignment horizontal="center" vertical="center"/>
      <protection/>
    </xf>
    <xf numFmtId="0" fontId="16" fillId="35" borderId="20" xfId="63" applyFont="1" applyFill="1" applyBorder="1" applyAlignment="1">
      <alignment horizontal="center" vertical="center"/>
      <protection/>
    </xf>
    <xf numFmtId="0" fontId="16" fillId="35" borderId="189" xfId="63" applyFont="1" applyFill="1" applyBorder="1" applyAlignment="1">
      <alignment horizontal="center" vertical="center"/>
      <protection/>
    </xf>
    <xf numFmtId="49" fontId="13" fillId="35" borderId="175" xfId="63" applyNumberFormat="1" applyFont="1" applyFill="1" applyBorder="1" applyAlignment="1" quotePrefix="1">
      <alignment horizontal="center" vertical="center" wrapText="1"/>
      <protection/>
    </xf>
    <xf numFmtId="0" fontId="13" fillId="35" borderId="185" xfId="63" applyNumberFormat="1" applyFont="1" applyFill="1" applyBorder="1" applyAlignment="1">
      <alignment horizontal="center" vertical="center" wrapText="1"/>
      <protection/>
    </xf>
    <xf numFmtId="0" fontId="13" fillId="35" borderId="186" xfId="63" applyNumberFormat="1" applyFont="1" applyFill="1" applyBorder="1" applyAlignment="1">
      <alignment horizontal="center" vertical="center" wrapText="1"/>
      <protection/>
    </xf>
    <xf numFmtId="1" fontId="12" fillId="35" borderId="188" xfId="63" applyNumberFormat="1" applyFont="1" applyFill="1" applyBorder="1" applyAlignment="1">
      <alignment horizontal="center" vertical="center" wrapText="1"/>
      <protection/>
    </xf>
    <xf numFmtId="1" fontId="12" fillId="35" borderId="190" xfId="63" applyNumberFormat="1" applyFont="1" applyFill="1" applyBorder="1" applyAlignment="1">
      <alignment horizontal="center" vertical="center" wrapText="1"/>
      <protection/>
    </xf>
    <xf numFmtId="1" fontId="12" fillId="35" borderId="40" xfId="63" applyNumberFormat="1" applyFont="1" applyFill="1" applyBorder="1" applyAlignment="1">
      <alignment horizontal="center" vertical="center" wrapText="1"/>
      <protection/>
    </xf>
    <xf numFmtId="49" fontId="12" fillId="35" borderId="175" xfId="63" applyNumberFormat="1" applyFont="1" applyFill="1" applyBorder="1" applyAlignment="1">
      <alignment horizontal="center" vertical="center" wrapText="1"/>
      <protection/>
    </xf>
    <xf numFmtId="49" fontId="12" fillId="35" borderId="185" xfId="63" applyNumberFormat="1" applyFont="1" applyFill="1" applyBorder="1" applyAlignment="1">
      <alignment horizontal="center" vertical="center" wrapText="1"/>
      <protection/>
    </xf>
    <xf numFmtId="49" fontId="12" fillId="35" borderId="186" xfId="63" applyNumberFormat="1" applyFont="1" applyFill="1" applyBorder="1" applyAlignment="1">
      <alignment horizontal="center" vertical="center" wrapText="1"/>
      <protection/>
    </xf>
    <xf numFmtId="0" fontId="5" fillId="35" borderId="175" xfId="63" applyFont="1" applyFill="1" applyBorder="1" applyAlignment="1">
      <alignment horizontal="center"/>
      <protection/>
    </xf>
    <xf numFmtId="0" fontId="5" fillId="35" borderId="185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87" xfId="63" applyFont="1" applyFill="1" applyBorder="1" applyAlignment="1">
      <alignment horizontal="center"/>
      <protection/>
    </xf>
    <xf numFmtId="0" fontId="5" fillId="35" borderId="172" xfId="63" applyFont="1" applyFill="1" applyBorder="1" applyAlignment="1">
      <alignment horizontal="center"/>
      <protection/>
    </xf>
    <xf numFmtId="1" fontId="5" fillId="35" borderId="188" xfId="63" applyNumberFormat="1" applyFont="1" applyFill="1" applyBorder="1" applyAlignment="1">
      <alignment horizontal="center" vertical="center" wrapText="1"/>
      <protection/>
    </xf>
    <xf numFmtId="1" fontId="5" fillId="35" borderId="190" xfId="63" applyNumberFormat="1" applyFont="1" applyFill="1" applyBorder="1" applyAlignment="1">
      <alignment horizontal="center" vertical="center" wrapText="1"/>
      <protection/>
    </xf>
    <xf numFmtId="1" fontId="5" fillId="35" borderId="40" xfId="63" applyNumberFormat="1" applyFont="1" applyFill="1" applyBorder="1" applyAlignment="1">
      <alignment horizontal="center" vertical="center" wrapText="1"/>
      <protection/>
    </xf>
    <xf numFmtId="49" fontId="16" fillId="35" borderId="186" xfId="57" applyNumberFormat="1" applyFont="1" applyFill="1" applyBorder="1" applyAlignment="1">
      <alignment horizontal="center" vertical="center" wrapText="1"/>
      <protection/>
    </xf>
    <xf numFmtId="49" fontId="16" fillId="35" borderId="52" xfId="57" applyNumberFormat="1" applyFont="1" applyFill="1" applyBorder="1" applyAlignment="1">
      <alignment horizontal="center" vertical="center" wrapText="1"/>
      <protection/>
    </xf>
    <xf numFmtId="1" fontId="16" fillId="35" borderId="191" xfId="57" applyNumberFormat="1" applyFont="1" applyFill="1" applyBorder="1" applyAlignment="1">
      <alignment horizontal="center" vertical="center" wrapText="1"/>
      <protection/>
    </xf>
    <xf numFmtId="1" fontId="16" fillId="35" borderId="192" xfId="57" applyNumberFormat="1" applyFont="1" applyFill="1" applyBorder="1" applyAlignment="1">
      <alignment horizontal="center" vertical="center" wrapText="1"/>
      <protection/>
    </xf>
    <xf numFmtId="0" fontId="28" fillId="35" borderId="55" xfId="57" applyFont="1" applyFill="1" applyBorder="1" applyAlignment="1">
      <alignment horizontal="center" vertical="center" wrapText="1"/>
      <protection/>
    </xf>
    <xf numFmtId="0" fontId="17" fillId="35" borderId="129" xfId="57" applyFont="1" applyFill="1" applyBorder="1" applyAlignment="1">
      <alignment horizontal="center"/>
      <protection/>
    </xf>
    <xf numFmtId="0" fontId="17" fillId="35" borderId="193" xfId="57" applyFont="1" applyFill="1" applyBorder="1" applyAlignment="1">
      <alignment horizontal="center"/>
      <protection/>
    </xf>
    <xf numFmtId="0" fontId="17" fillId="35" borderId="178" xfId="57" applyFont="1" applyFill="1" applyBorder="1" applyAlignment="1">
      <alignment horizontal="center"/>
      <protection/>
    </xf>
    <xf numFmtId="0" fontId="17" fillId="35" borderId="194" xfId="57" applyFont="1" applyFill="1" applyBorder="1" applyAlignment="1">
      <alignment horizontal="center"/>
      <protection/>
    </xf>
    <xf numFmtId="0" fontId="17" fillId="35" borderId="195" xfId="57" applyFont="1" applyFill="1" applyBorder="1" applyAlignment="1">
      <alignment horizontal="center"/>
      <protection/>
    </xf>
    <xf numFmtId="49" fontId="16" fillId="35" borderId="196" xfId="57" applyNumberFormat="1" applyFont="1" applyFill="1" applyBorder="1" applyAlignment="1">
      <alignment horizontal="center" vertical="center" wrapText="1"/>
      <protection/>
    </xf>
    <xf numFmtId="0" fontId="29" fillId="0" borderId="169" xfId="57" applyFont="1" applyBorder="1" applyAlignment="1">
      <alignment horizontal="center" vertical="center" wrapText="1"/>
      <protection/>
    </xf>
    <xf numFmtId="49" fontId="16" fillId="35" borderId="54" xfId="57" applyNumberFormat="1" applyFont="1" applyFill="1" applyBorder="1" applyAlignment="1">
      <alignment horizontal="center" vertical="center" wrapText="1"/>
      <protection/>
    </xf>
    <xf numFmtId="49" fontId="16" fillId="35" borderId="197" xfId="57" applyNumberFormat="1" applyFont="1" applyFill="1" applyBorder="1" applyAlignment="1">
      <alignment horizontal="center" vertical="center" wrapText="1"/>
      <protection/>
    </xf>
    <xf numFmtId="37" fontId="32" fillId="40" borderId="175" xfId="46" applyNumberFormat="1" applyFont="1" applyFill="1" applyBorder="1" applyAlignment="1">
      <alignment horizontal="center"/>
    </xf>
    <xf numFmtId="37" fontId="32" fillId="40" borderId="172" xfId="46" applyNumberFormat="1" applyFont="1" applyFill="1" applyBorder="1" applyAlignment="1">
      <alignment horizontal="center"/>
    </xf>
    <xf numFmtId="0" fontId="19" fillId="35" borderId="36" xfId="57" applyFont="1" applyFill="1" applyBorder="1" applyAlignment="1">
      <alignment horizontal="center" vertical="center"/>
      <protection/>
    </xf>
    <xf numFmtId="0" fontId="19" fillId="35" borderId="163" xfId="57" applyFont="1" applyFill="1" applyBorder="1" applyAlignment="1">
      <alignment horizontal="center" vertical="center"/>
      <protection/>
    </xf>
    <xf numFmtId="0" fontId="19" fillId="35" borderId="35" xfId="57" applyFont="1" applyFill="1" applyBorder="1" applyAlignment="1">
      <alignment horizontal="center" vertical="center"/>
      <protection/>
    </xf>
    <xf numFmtId="1" fontId="13" fillId="35" borderId="198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199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49" fontId="13" fillId="35" borderId="200" xfId="57" applyNumberFormat="1" applyFont="1" applyFill="1" applyBorder="1" applyAlignment="1">
      <alignment horizontal="center" vertical="center" wrapText="1"/>
      <protection/>
    </xf>
    <xf numFmtId="49" fontId="13" fillId="35" borderId="201" xfId="57" applyNumberFormat="1" applyFont="1" applyFill="1" applyBorder="1" applyAlignment="1">
      <alignment horizontal="center" vertical="center" wrapText="1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6" xfId="57" applyNumberFormat="1" applyFont="1" applyFill="1" applyBorder="1" applyAlignment="1">
      <alignment horizontal="center" vertical="center" wrapText="1"/>
      <protection/>
    </xf>
    <xf numFmtId="49" fontId="13" fillId="35" borderId="202" xfId="57" applyNumberFormat="1" applyFont="1" applyFill="1" applyBorder="1" applyAlignment="1">
      <alignment horizontal="center" vertical="center" wrapText="1"/>
      <protection/>
    </xf>
    <xf numFmtId="0" fontId="16" fillId="35" borderId="14" xfId="57" applyFont="1" applyFill="1" applyBorder="1" applyAlignment="1">
      <alignment horizontal="center" vertical="center"/>
      <protection/>
    </xf>
    <xf numFmtId="0" fontId="16" fillId="35" borderId="11" xfId="57" applyFont="1" applyFill="1" applyBorder="1" applyAlignment="1">
      <alignment horizontal="center" vertical="center"/>
      <protection/>
    </xf>
    <xf numFmtId="0" fontId="16" fillId="35" borderId="13" xfId="57" applyFont="1" applyFill="1" applyBorder="1" applyAlignment="1">
      <alignment horizontal="center" vertical="center"/>
      <protection/>
    </xf>
    <xf numFmtId="49" fontId="13" fillId="35" borderId="203" xfId="57" applyNumberFormat="1" applyFont="1" applyFill="1" applyBorder="1" applyAlignment="1">
      <alignment horizontal="center" vertical="center" wrapText="1"/>
      <protection/>
    </xf>
    <xf numFmtId="49" fontId="13" fillId="35" borderId="204" xfId="57" applyNumberFormat="1" applyFont="1" applyFill="1" applyBorder="1" applyAlignment="1">
      <alignment horizontal="center" vertical="center" wrapText="1"/>
      <protection/>
    </xf>
    <xf numFmtId="0" fontId="34" fillId="35" borderId="18" xfId="57" applyFont="1" applyFill="1" applyBorder="1" applyAlignment="1">
      <alignment horizontal="center" vertical="center"/>
      <protection/>
    </xf>
    <xf numFmtId="0" fontId="34" fillId="35" borderId="0" xfId="57" applyFont="1" applyFill="1" applyBorder="1" applyAlignment="1">
      <alignment horizontal="center" vertical="center"/>
      <protection/>
    </xf>
    <xf numFmtId="0" fontId="34" fillId="35" borderId="17" xfId="57" applyFont="1" applyFill="1" applyBorder="1" applyAlignment="1">
      <alignment horizontal="center" vertical="center"/>
      <protection/>
    </xf>
    <xf numFmtId="1" fontId="13" fillId="35" borderId="188" xfId="63" applyNumberFormat="1" applyFont="1" applyFill="1" applyBorder="1" applyAlignment="1">
      <alignment horizontal="center" vertical="center" wrapText="1"/>
      <protection/>
    </xf>
    <xf numFmtId="1" fontId="13" fillId="35" borderId="190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0" fontId="34" fillId="35" borderId="23" xfId="64" applyFont="1" applyFill="1" applyBorder="1" applyAlignment="1">
      <alignment horizontal="center" vertical="center"/>
      <protection/>
    </xf>
    <xf numFmtId="0" fontId="34" fillId="35" borderId="20" xfId="64" applyFont="1" applyFill="1" applyBorder="1" applyAlignment="1">
      <alignment horizontal="center" vertical="center"/>
      <protection/>
    </xf>
    <xf numFmtId="0" fontId="34" fillId="35" borderId="22" xfId="64" applyFont="1" applyFill="1" applyBorder="1" applyAlignment="1">
      <alignment horizontal="center" vertical="center"/>
      <protection/>
    </xf>
    <xf numFmtId="0" fontId="34" fillId="35" borderId="36" xfId="64" applyFont="1" applyFill="1" applyBorder="1" applyAlignment="1">
      <alignment horizontal="center" vertical="center"/>
      <protection/>
    </xf>
    <xf numFmtId="0" fontId="34" fillId="35" borderId="163" xfId="64" applyFont="1" applyFill="1" applyBorder="1" applyAlignment="1">
      <alignment horizontal="center" vertical="center"/>
      <protection/>
    </xf>
    <xf numFmtId="0" fontId="34" fillId="35" borderId="35" xfId="64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5" fillId="40" borderId="175" xfId="45" applyNumberFormat="1" applyFont="1" applyFill="1" applyBorder="1" applyAlignment="1" applyProtection="1">
      <alignment horizontal="center"/>
      <protection/>
    </xf>
    <xf numFmtId="37" fontId="35" fillId="40" borderId="185" xfId="45" applyNumberFormat="1" applyFont="1" applyFill="1" applyBorder="1" applyAlignment="1" applyProtection="1">
      <alignment horizontal="center"/>
      <protection/>
    </xf>
    <xf numFmtId="37" fontId="35" fillId="40" borderId="172" xfId="45" applyNumberFormat="1" applyFont="1" applyFill="1" applyBorder="1" applyAlignment="1" applyProtection="1">
      <alignment horizontal="center"/>
      <protection/>
    </xf>
    <xf numFmtId="0" fontId="13" fillId="35" borderId="175" xfId="63" applyFont="1" applyFill="1" applyBorder="1" applyAlignment="1">
      <alignment horizontal="center" vertical="center"/>
      <protection/>
    </xf>
    <xf numFmtId="0" fontId="13" fillId="35" borderId="185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87" xfId="63" applyFont="1" applyFill="1" applyBorder="1" applyAlignment="1">
      <alignment horizontal="center" vertical="center"/>
      <protection/>
    </xf>
    <xf numFmtId="0" fontId="13" fillId="35" borderId="172" xfId="63" applyFont="1" applyFill="1" applyBorder="1" applyAlignment="1">
      <alignment horizontal="center" vertical="center"/>
      <protection/>
    </xf>
    <xf numFmtId="49" fontId="13" fillId="35" borderId="117" xfId="57" applyNumberFormat="1" applyFont="1" applyFill="1" applyBorder="1" applyAlignment="1">
      <alignment horizontal="center" vertical="center" wrapText="1"/>
      <protection/>
    </xf>
    <xf numFmtId="49" fontId="13" fillId="35" borderId="205" xfId="57" applyNumberFormat="1" applyFont="1" applyFill="1" applyBorder="1" applyAlignment="1">
      <alignment horizontal="center" vertical="center" wrapText="1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54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1" fontId="12" fillId="35" borderId="118" xfId="57" applyNumberFormat="1" applyFont="1" applyFill="1" applyBorder="1" applyAlignment="1">
      <alignment horizontal="center" vertical="center" wrapText="1"/>
      <protection/>
    </xf>
    <xf numFmtId="1" fontId="12" fillId="35" borderId="145" xfId="57" applyNumberFormat="1" applyFont="1" applyFill="1" applyBorder="1" applyAlignment="1">
      <alignment horizontal="center" vertical="center" wrapText="1"/>
      <protection/>
    </xf>
    <xf numFmtId="0" fontId="6" fillId="35" borderId="206" xfId="57" applyFont="1" applyFill="1" applyBorder="1" applyAlignment="1">
      <alignment horizontal="center" vertical="center" wrapText="1"/>
      <protection/>
    </xf>
    <xf numFmtId="0" fontId="13" fillId="35" borderId="129" xfId="57" applyFont="1" applyFill="1" applyBorder="1" applyAlignment="1">
      <alignment horizontal="center"/>
      <protection/>
    </xf>
    <xf numFmtId="0" fontId="13" fillId="35" borderId="193" xfId="57" applyFont="1" applyFill="1" applyBorder="1" applyAlignment="1">
      <alignment horizontal="center"/>
      <protection/>
    </xf>
    <xf numFmtId="0" fontId="13" fillId="35" borderId="178" xfId="57" applyFont="1" applyFill="1" applyBorder="1" applyAlignment="1">
      <alignment horizontal="center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194" xfId="57" applyFont="1" applyFill="1" applyBorder="1" applyAlignment="1">
      <alignment horizontal="center"/>
      <protection/>
    </xf>
    <xf numFmtId="49" fontId="16" fillId="35" borderId="207" xfId="57" applyNumberFormat="1" applyFont="1" applyFill="1" applyBorder="1" applyAlignment="1">
      <alignment horizontal="center" vertical="center" wrapText="1"/>
      <protection/>
    </xf>
    <xf numFmtId="0" fontId="29" fillId="0" borderId="208" xfId="57" applyFont="1" applyBorder="1" applyAlignment="1">
      <alignment horizontal="center" vertical="center" wrapText="1"/>
      <protection/>
    </xf>
    <xf numFmtId="0" fontId="34" fillId="35" borderId="36" xfId="57" applyFont="1" applyFill="1" applyBorder="1" applyAlignment="1">
      <alignment horizontal="center" vertical="center"/>
      <protection/>
    </xf>
    <xf numFmtId="0" fontId="34" fillId="35" borderId="163" xfId="57" applyFont="1" applyFill="1" applyBorder="1" applyAlignment="1">
      <alignment horizontal="center" vertical="center"/>
      <protection/>
    </xf>
    <xf numFmtId="0" fontId="34" fillId="35" borderId="35" xfId="57" applyFont="1" applyFill="1" applyBorder="1" applyAlignment="1">
      <alignment horizontal="center" vertical="center"/>
      <protection/>
    </xf>
    <xf numFmtId="1" fontId="13" fillId="35" borderId="114" xfId="57" applyNumberFormat="1" applyFont="1" applyFill="1" applyBorder="1" applyAlignment="1">
      <alignment horizontal="center" vertical="center" wrapText="1"/>
      <protection/>
    </xf>
    <xf numFmtId="1" fontId="13" fillId="35" borderId="126" xfId="57" applyNumberFormat="1" applyFont="1" applyFill="1" applyBorder="1" applyAlignment="1">
      <alignment horizontal="center" vertical="center" wrapText="1"/>
      <protection/>
    </xf>
    <xf numFmtId="0" fontId="14" fillId="35" borderId="155" xfId="57" applyFont="1" applyFill="1" applyBorder="1" applyAlignment="1">
      <alignment horizontal="center" vertical="center" wrapText="1"/>
      <protection/>
    </xf>
    <xf numFmtId="49" fontId="13" fillId="35" borderId="209" xfId="57" applyNumberFormat="1" applyFont="1" applyFill="1" applyBorder="1" applyAlignment="1">
      <alignment horizontal="center" vertical="center" wrapText="1"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49" fontId="13" fillId="35" borderId="177" xfId="57" applyNumberFormat="1" applyFont="1" applyFill="1" applyBorder="1" applyAlignment="1">
      <alignment horizontal="center" vertical="center" wrapText="1"/>
      <protection/>
    </xf>
    <xf numFmtId="0" fontId="16" fillId="35" borderId="18" xfId="57" applyFont="1" applyFill="1" applyBorder="1" applyAlignment="1">
      <alignment horizontal="center" vertical="center"/>
      <protection/>
    </xf>
    <xf numFmtId="0" fontId="16" fillId="35" borderId="0" xfId="57" applyFont="1" applyFill="1" applyBorder="1" applyAlignment="1">
      <alignment horizontal="center" vertical="center"/>
      <protection/>
    </xf>
    <xf numFmtId="0" fontId="16" fillId="35" borderId="17" xfId="57" applyFont="1" applyFill="1" applyBorder="1" applyAlignment="1">
      <alignment horizontal="center" vertical="center"/>
      <protection/>
    </xf>
    <xf numFmtId="1" fontId="17" fillId="35" borderId="198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199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49" fontId="16" fillId="35" borderId="210" xfId="57" applyNumberFormat="1" applyFont="1" applyFill="1" applyBorder="1" applyAlignment="1">
      <alignment horizontal="center" vertical="center" wrapText="1"/>
      <protection/>
    </xf>
    <xf numFmtId="1" fontId="16" fillId="35" borderId="198" xfId="57" applyNumberFormat="1" applyFont="1" applyFill="1" applyBorder="1" applyAlignment="1">
      <alignment horizontal="center" vertical="center" wrapText="1"/>
      <protection/>
    </xf>
    <xf numFmtId="0" fontId="28" fillId="35" borderId="70" xfId="57" applyFont="1" applyFill="1" applyBorder="1" applyAlignment="1">
      <alignment vertical="center"/>
      <protection/>
    </xf>
    <xf numFmtId="0" fontId="28" fillId="35" borderId="199" xfId="57" applyFont="1" applyFill="1" applyBorder="1" applyAlignment="1">
      <alignment vertical="center"/>
      <protection/>
    </xf>
    <xf numFmtId="0" fontId="28" fillId="35" borderId="62" xfId="57" applyFont="1" applyFill="1" applyBorder="1" applyAlignment="1">
      <alignment vertical="center"/>
      <protection/>
    </xf>
    <xf numFmtId="49" fontId="16" fillId="35" borderId="211" xfId="57" applyNumberFormat="1" applyFont="1" applyFill="1" applyBorder="1" applyAlignment="1">
      <alignment horizontal="center" vertical="center" wrapText="1"/>
      <protection/>
    </xf>
    <xf numFmtId="49" fontId="16" fillId="35" borderId="185" xfId="57" applyNumberFormat="1" applyFont="1" applyFill="1" applyBorder="1" applyAlignment="1">
      <alignment horizontal="center" vertical="center" wrapText="1"/>
      <protection/>
    </xf>
    <xf numFmtId="49" fontId="16" fillId="35" borderId="172" xfId="57" applyNumberFormat="1" applyFont="1" applyFill="1" applyBorder="1" applyAlignment="1">
      <alignment horizontal="center" vertical="center" wrapText="1"/>
      <protection/>
    </xf>
    <xf numFmtId="37" fontId="45" fillId="40" borderId="175" xfId="46" applyNumberFormat="1" applyFont="1" applyFill="1" applyBorder="1" applyAlignment="1">
      <alignment horizontal="center"/>
    </xf>
    <xf numFmtId="37" fontId="45" fillId="40" borderId="172" xfId="46" applyNumberFormat="1" applyFont="1" applyFill="1" applyBorder="1" applyAlignment="1">
      <alignment horizontal="center"/>
    </xf>
    <xf numFmtId="49" fontId="16" fillId="35" borderId="175" xfId="57" applyNumberFormat="1" applyFont="1" applyFill="1" applyBorder="1" applyAlignment="1">
      <alignment horizontal="center" vertical="center" wrapText="1"/>
      <protection/>
    </xf>
    <xf numFmtId="49" fontId="13" fillId="35" borderId="212" xfId="57" applyNumberFormat="1" applyFont="1" applyFill="1" applyBorder="1" applyAlignment="1">
      <alignment horizontal="center" vertical="center" wrapText="1"/>
      <protection/>
    </xf>
    <xf numFmtId="1" fontId="16" fillId="35" borderId="213" xfId="57" applyNumberFormat="1" applyFont="1" applyFill="1" applyBorder="1" applyAlignment="1">
      <alignment horizontal="center" vertical="center" wrapText="1"/>
      <protection/>
    </xf>
    <xf numFmtId="1" fontId="16" fillId="35" borderId="214" xfId="57" applyNumberFormat="1" applyFont="1" applyFill="1" applyBorder="1" applyAlignment="1">
      <alignment horizontal="center" vertical="center" wrapText="1"/>
      <protection/>
    </xf>
    <xf numFmtId="49" fontId="16" fillId="35" borderId="169" xfId="57" applyNumberFormat="1" applyFont="1" applyFill="1" applyBorder="1" applyAlignment="1">
      <alignment horizontal="center" vertical="center" wrapText="1"/>
      <protection/>
    </xf>
    <xf numFmtId="1" fontId="16" fillId="35" borderId="215" xfId="57" applyNumberFormat="1" applyFont="1" applyFill="1" applyBorder="1" applyAlignment="1">
      <alignment horizontal="center" vertical="center" wrapText="1"/>
      <protection/>
    </xf>
    <xf numFmtId="1" fontId="16" fillId="35" borderId="146" xfId="57" applyNumberFormat="1" applyFont="1" applyFill="1" applyBorder="1" applyAlignment="1">
      <alignment horizontal="center" vertical="center" wrapText="1"/>
      <protection/>
    </xf>
    <xf numFmtId="1" fontId="16" fillId="35" borderId="90" xfId="57" applyNumberFormat="1" applyFont="1" applyFill="1" applyBorder="1" applyAlignment="1">
      <alignment horizontal="center" vertical="center" wrapText="1"/>
      <protection/>
    </xf>
    <xf numFmtId="0" fontId="17" fillId="35" borderId="216" xfId="57" applyFont="1" applyFill="1" applyBorder="1" applyAlignment="1">
      <alignment horizontal="center"/>
      <protection/>
    </xf>
    <xf numFmtId="0" fontId="17" fillId="35" borderId="128" xfId="57" applyFont="1" applyFill="1" applyBorder="1" applyAlignment="1">
      <alignment horizontal="center"/>
      <protection/>
    </xf>
    <xf numFmtId="0" fontId="17" fillId="35" borderId="217" xfId="57" applyFont="1" applyFill="1" applyBorder="1" applyAlignment="1">
      <alignment horizontal="center"/>
      <protection/>
    </xf>
    <xf numFmtId="0" fontId="17" fillId="35" borderId="218" xfId="57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6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3429000</xdr:colOff>
      <xdr:row>1</xdr:row>
      <xdr:rowOff>85725</xdr:rowOff>
    </xdr:from>
    <xdr:to>
      <xdr:col>2</xdr:col>
      <xdr:colOff>4238625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495300</xdr:colOff>
      <xdr:row>1</xdr:row>
      <xdr:rowOff>95250</xdr:rowOff>
    </xdr:from>
    <xdr:to>
      <xdr:col>17</xdr:col>
      <xdr:colOff>428625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257175"/>
          <a:ext cx="14382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F32" sqref="F32"/>
    </sheetView>
  </sheetViews>
  <sheetFormatPr defaultColWidth="11.28125" defaultRowHeight="15"/>
  <cols>
    <col min="1" max="1" width="1.8515625" style="334" customWidth="1"/>
    <col min="2" max="2" width="14.28125" style="334" customWidth="1"/>
    <col min="3" max="3" width="67.28125" style="334" customWidth="1"/>
    <col min="4" max="4" width="2.140625" style="334" customWidth="1"/>
    <col min="5" max="16384" width="11.28125" style="334" customWidth="1"/>
  </cols>
  <sheetData>
    <row r="1" ht="2.25" customHeight="1" thickBot="1">
      <c r="B1" s="333"/>
    </row>
    <row r="2" spans="2:3" ht="11.25" customHeight="1" thickTop="1">
      <c r="B2" s="335"/>
      <c r="C2" s="336"/>
    </row>
    <row r="3" spans="2:3" ht="21.75" customHeight="1">
      <c r="B3" s="337" t="s">
        <v>74</v>
      </c>
      <c r="C3" s="338"/>
    </row>
    <row r="4" spans="2:3" ht="18" customHeight="1">
      <c r="B4" s="339" t="s">
        <v>75</v>
      </c>
      <c r="C4" s="338"/>
    </row>
    <row r="5" spans="2:3" ht="18" customHeight="1">
      <c r="B5" s="340" t="s">
        <v>76</v>
      </c>
      <c r="C5" s="338"/>
    </row>
    <row r="6" spans="2:3" ht="9" customHeight="1">
      <c r="B6" s="341"/>
      <c r="C6" s="338"/>
    </row>
    <row r="7" spans="2:3" ht="3" customHeight="1">
      <c r="B7" s="342"/>
      <c r="C7" s="343"/>
    </row>
    <row r="8" spans="2:5" ht="24">
      <c r="B8" s="497" t="s">
        <v>149</v>
      </c>
      <c r="C8" s="498"/>
      <c r="E8" s="344"/>
    </row>
    <row r="9" spans="2:5" ht="23.25">
      <c r="B9" s="499" t="s">
        <v>38</v>
      </c>
      <c r="C9" s="500"/>
      <c r="E9" s="344"/>
    </row>
    <row r="10" spans="2:3" ht="15.75" customHeight="1">
      <c r="B10" s="501" t="s">
        <v>77</v>
      </c>
      <c r="C10" s="502"/>
    </row>
    <row r="11" spans="2:3" ht="4.5" customHeight="1" thickBot="1">
      <c r="B11" s="345"/>
      <c r="C11" s="346"/>
    </row>
    <row r="12" spans="2:3" ht="19.5" customHeight="1" thickBot="1" thickTop="1">
      <c r="B12" s="376" t="s">
        <v>78</v>
      </c>
      <c r="C12" s="377" t="s">
        <v>136</v>
      </c>
    </row>
    <row r="13" spans="2:3" ht="19.5" customHeight="1" thickTop="1">
      <c r="B13" s="347" t="s">
        <v>79</v>
      </c>
      <c r="C13" s="348" t="s">
        <v>80</v>
      </c>
    </row>
    <row r="14" spans="2:3" ht="19.5" customHeight="1">
      <c r="B14" s="349" t="s">
        <v>81</v>
      </c>
      <c r="C14" s="350" t="s">
        <v>82</v>
      </c>
    </row>
    <row r="15" spans="2:3" ht="19.5" customHeight="1">
      <c r="B15" s="351" t="s">
        <v>83</v>
      </c>
      <c r="C15" s="352" t="s">
        <v>84</v>
      </c>
    </row>
    <row r="16" spans="2:3" ht="19.5" customHeight="1">
      <c r="B16" s="349" t="s">
        <v>85</v>
      </c>
      <c r="C16" s="350" t="s">
        <v>86</v>
      </c>
    </row>
    <row r="17" spans="2:3" ht="19.5" customHeight="1">
      <c r="B17" s="351" t="s">
        <v>87</v>
      </c>
      <c r="C17" s="352" t="s">
        <v>88</v>
      </c>
    </row>
    <row r="18" spans="2:3" ht="19.5" customHeight="1">
      <c r="B18" s="349" t="s">
        <v>89</v>
      </c>
      <c r="C18" s="350" t="s">
        <v>90</v>
      </c>
    </row>
    <row r="19" spans="2:3" ht="19.5" customHeight="1">
      <c r="B19" s="351" t="s">
        <v>91</v>
      </c>
      <c r="C19" s="352" t="s">
        <v>92</v>
      </c>
    </row>
    <row r="20" spans="2:3" ht="19.5" customHeight="1">
      <c r="B20" s="349" t="s">
        <v>93</v>
      </c>
      <c r="C20" s="350" t="s">
        <v>94</v>
      </c>
    </row>
    <row r="21" spans="2:3" ht="19.5" customHeight="1">
      <c r="B21" s="351" t="s">
        <v>95</v>
      </c>
      <c r="C21" s="352" t="s">
        <v>96</v>
      </c>
    </row>
    <row r="22" spans="2:3" ht="19.5" customHeight="1">
      <c r="B22" s="349" t="s">
        <v>97</v>
      </c>
      <c r="C22" s="350" t="s">
        <v>98</v>
      </c>
    </row>
    <row r="23" spans="2:3" ht="20.25" customHeight="1">
      <c r="B23" s="351" t="s">
        <v>99</v>
      </c>
      <c r="C23" s="352" t="s">
        <v>100</v>
      </c>
    </row>
    <row r="24" spans="2:3" ht="20.25" customHeight="1">
      <c r="B24" s="349" t="s">
        <v>101</v>
      </c>
      <c r="C24" s="350" t="s">
        <v>102</v>
      </c>
    </row>
    <row r="25" spans="2:3" ht="20.25" customHeight="1">
      <c r="B25" s="351" t="s">
        <v>103</v>
      </c>
      <c r="C25" s="353" t="s">
        <v>104</v>
      </c>
    </row>
    <row r="26" spans="2:3" ht="20.25" customHeight="1">
      <c r="B26" s="349" t="s">
        <v>105</v>
      </c>
      <c r="C26" s="378" t="s">
        <v>106</v>
      </c>
    </row>
    <row r="27" spans="2:4" ht="20.25" customHeight="1">
      <c r="B27" s="351" t="s">
        <v>116</v>
      </c>
      <c r="C27" s="352" t="s">
        <v>128</v>
      </c>
      <c r="D27" s="386"/>
    </row>
    <row r="28" spans="2:4" ht="20.25" customHeight="1">
      <c r="B28" s="469" t="s">
        <v>117</v>
      </c>
      <c r="C28" s="365" t="s">
        <v>129</v>
      </c>
      <c r="D28" s="386"/>
    </row>
    <row r="29" spans="2:4" ht="20.25" customHeight="1">
      <c r="B29" s="351" t="s">
        <v>118</v>
      </c>
      <c r="C29" s="353" t="s">
        <v>130</v>
      </c>
      <c r="D29" s="386"/>
    </row>
    <row r="30" spans="2:4" ht="20.25" customHeight="1" thickBot="1">
      <c r="B30" s="470" t="s">
        <v>119</v>
      </c>
      <c r="C30" s="366" t="s">
        <v>131</v>
      </c>
      <c r="D30" s="386"/>
    </row>
    <row r="31" s="486" customFormat="1" ht="15" customHeight="1" thickTop="1"/>
    <row r="32" s="486" customFormat="1" ht="14.25">
      <c r="B32" s="487"/>
    </row>
    <row r="33" s="486" customFormat="1" ht="12"/>
    <row r="34" s="486" customFormat="1" ht="12"/>
    <row r="35" spans="1:3" ht="14.25">
      <c r="A35" s="379"/>
      <c r="B35" s="380" t="s">
        <v>137</v>
      </c>
      <c r="C35" s="379"/>
    </row>
    <row r="36" spans="1:3" ht="12">
      <c r="A36" s="379"/>
      <c r="B36" s="379" t="s">
        <v>138</v>
      </c>
      <c r="C36" s="379"/>
    </row>
    <row r="37" spans="1:3" ht="12">
      <c r="A37" s="379"/>
      <c r="B37" s="379"/>
      <c r="C37" s="379"/>
    </row>
    <row r="38" spans="1:3" ht="14.25">
      <c r="A38" s="379"/>
      <c r="B38" s="380" t="s">
        <v>139</v>
      </c>
      <c r="C38" s="379"/>
    </row>
    <row r="39" spans="1:3" ht="12">
      <c r="A39" s="379"/>
      <c r="B39" s="379" t="s">
        <v>140</v>
      </c>
      <c r="C39" s="379"/>
    </row>
    <row r="40" spans="1:3" ht="12">
      <c r="A40" s="379"/>
      <c r="B40" s="379"/>
      <c r="C40" s="379"/>
    </row>
    <row r="41" spans="1:3" ht="15">
      <c r="A41" s="379"/>
      <c r="B41" s="381" t="s">
        <v>107</v>
      </c>
      <c r="C41" s="379"/>
    </row>
    <row r="42" spans="1:3" ht="14.25">
      <c r="A42" s="379"/>
      <c r="B42" s="380" t="s">
        <v>141</v>
      </c>
      <c r="C42" s="379"/>
    </row>
    <row r="43" spans="1:3" ht="14.25">
      <c r="A43" s="379"/>
      <c r="B43" s="382" t="s">
        <v>108</v>
      </c>
      <c r="C43" s="379"/>
    </row>
    <row r="44" spans="1:3" ht="12">
      <c r="A44" s="379"/>
      <c r="B44" s="383" t="s">
        <v>109</v>
      </c>
      <c r="C44" s="379"/>
    </row>
    <row r="45" spans="1:3" ht="12">
      <c r="A45" s="379"/>
      <c r="B45" s="379"/>
      <c r="C45" s="379"/>
    </row>
    <row r="46" spans="1:3" ht="12">
      <c r="A46" s="379"/>
      <c r="B46" s="379"/>
      <c r="C46" s="379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6"/>
  <sheetViews>
    <sheetView showGridLines="0" zoomScale="88" zoomScaleNormal="88" zoomScalePageLayoutView="0" workbookViewId="0" topLeftCell="A1">
      <selection activeCell="N9" sqref="N9:O54"/>
    </sheetView>
  </sheetViews>
  <sheetFormatPr defaultColWidth="9.140625" defaultRowHeight="15"/>
  <cols>
    <col min="1" max="1" width="15.8515625" style="181" customWidth="1"/>
    <col min="2" max="2" width="9.8515625" style="181" customWidth="1"/>
    <col min="3" max="3" width="12.00390625" style="181" customWidth="1"/>
    <col min="4" max="4" width="9.140625" style="181" bestFit="1" customWidth="1"/>
    <col min="5" max="5" width="9.7109375" style="181" bestFit="1" customWidth="1"/>
    <col min="6" max="6" width="9.7109375" style="181" customWidth="1"/>
    <col min="7" max="7" width="11.7109375" style="181" customWidth="1"/>
    <col min="8" max="8" width="9.140625" style="181" bestFit="1" customWidth="1"/>
    <col min="9" max="9" width="9.00390625" style="181" customWidth="1"/>
    <col min="10" max="10" width="10.28125" style="181" customWidth="1"/>
    <col min="11" max="11" width="12.00390625" style="181" customWidth="1"/>
    <col min="12" max="12" width="9.28125" style="181" bestFit="1" customWidth="1"/>
    <col min="13" max="13" width="9.7109375" style="181" bestFit="1" customWidth="1"/>
    <col min="14" max="14" width="9.7109375" style="181" customWidth="1"/>
    <col min="15" max="15" width="11.7109375" style="181" customWidth="1"/>
    <col min="16" max="16" width="9.28125" style="181" bestFit="1" customWidth="1"/>
    <col min="17" max="17" width="10.28125" style="181" customWidth="1"/>
    <col min="18" max="16384" width="9.140625" style="181" customWidth="1"/>
  </cols>
  <sheetData>
    <row r="1" spans="14:17" ht="19.5" thickBot="1">
      <c r="N1" s="621" t="s">
        <v>28</v>
      </c>
      <c r="O1" s="622"/>
      <c r="P1" s="622"/>
      <c r="Q1" s="623"/>
    </row>
    <row r="2" ht="3.75" customHeight="1" thickBot="1"/>
    <row r="3" spans="1:17" ht="24" customHeight="1" thickTop="1">
      <c r="A3" s="615" t="s">
        <v>54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</row>
    <row r="4" spans="1:17" ht="23.25" customHeight="1" thickBot="1">
      <c r="A4" s="612" t="s">
        <v>38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4"/>
    </row>
    <row r="5" spans="1:17" s="206" customFormat="1" ht="20.25" customHeight="1" thickBot="1">
      <c r="A5" s="618" t="s">
        <v>142</v>
      </c>
      <c r="B5" s="624" t="s">
        <v>36</v>
      </c>
      <c r="C5" s="625"/>
      <c r="D5" s="625"/>
      <c r="E5" s="625"/>
      <c r="F5" s="626"/>
      <c r="G5" s="626"/>
      <c r="H5" s="626"/>
      <c r="I5" s="627"/>
      <c r="J5" s="625" t="s">
        <v>35</v>
      </c>
      <c r="K5" s="625"/>
      <c r="L5" s="625"/>
      <c r="M5" s="625"/>
      <c r="N5" s="625"/>
      <c r="O5" s="625"/>
      <c r="P5" s="625"/>
      <c r="Q5" s="628"/>
    </row>
    <row r="6" spans="1:17" s="473" customFormat="1" ht="28.5" customHeight="1" thickBot="1">
      <c r="A6" s="619"/>
      <c r="B6" s="539" t="s">
        <v>155</v>
      </c>
      <c r="C6" s="540"/>
      <c r="D6" s="541"/>
      <c r="E6" s="537" t="s">
        <v>34</v>
      </c>
      <c r="F6" s="539" t="s">
        <v>156</v>
      </c>
      <c r="G6" s="540"/>
      <c r="H6" s="541"/>
      <c r="I6" s="535" t="s">
        <v>33</v>
      </c>
      <c r="J6" s="539" t="s">
        <v>157</v>
      </c>
      <c r="K6" s="540"/>
      <c r="L6" s="541"/>
      <c r="M6" s="537" t="s">
        <v>34</v>
      </c>
      <c r="N6" s="539" t="s">
        <v>158</v>
      </c>
      <c r="O6" s="540"/>
      <c r="P6" s="541"/>
      <c r="Q6" s="537" t="s">
        <v>33</v>
      </c>
    </row>
    <row r="7" spans="1:17" s="205" customFormat="1" ht="22.5" customHeight="1" thickBot="1">
      <c r="A7" s="620"/>
      <c r="B7" s="114" t="s">
        <v>22</v>
      </c>
      <c r="C7" s="111" t="s">
        <v>21</v>
      </c>
      <c r="D7" s="111" t="s">
        <v>17</v>
      </c>
      <c r="E7" s="538"/>
      <c r="F7" s="114" t="s">
        <v>22</v>
      </c>
      <c r="G7" s="112" t="s">
        <v>21</v>
      </c>
      <c r="H7" s="111" t="s">
        <v>17</v>
      </c>
      <c r="I7" s="536"/>
      <c r="J7" s="114" t="s">
        <v>22</v>
      </c>
      <c r="K7" s="111" t="s">
        <v>21</v>
      </c>
      <c r="L7" s="112" t="s">
        <v>17</v>
      </c>
      <c r="M7" s="538"/>
      <c r="N7" s="113" t="s">
        <v>22</v>
      </c>
      <c r="O7" s="112" t="s">
        <v>21</v>
      </c>
      <c r="P7" s="111" t="s">
        <v>17</v>
      </c>
      <c r="Q7" s="538"/>
    </row>
    <row r="8" spans="1:17" s="207" customFormat="1" ht="18" customHeight="1" thickBot="1">
      <c r="A8" s="214" t="s">
        <v>51</v>
      </c>
      <c r="B8" s="213">
        <f>SUM(B9:B54)</f>
        <v>12863.876000000002</v>
      </c>
      <c r="C8" s="209">
        <f>SUM(C9:C54)</f>
        <v>1137.2699999999993</v>
      </c>
      <c r="D8" s="209">
        <f>C8+B8</f>
        <v>14001.146</v>
      </c>
      <c r="E8" s="210">
        <f>D8/$D$8</f>
        <v>1</v>
      </c>
      <c r="F8" s="209">
        <f>SUM(F9:F54)</f>
        <v>10698.716999999997</v>
      </c>
      <c r="G8" s="209">
        <f>SUM(G9:G54)</f>
        <v>1655.5049999999994</v>
      </c>
      <c r="H8" s="209">
        <f>G8+F8</f>
        <v>12354.221999999996</v>
      </c>
      <c r="I8" s="212">
        <f>(D8/H8-1)</f>
        <v>0.13330859685053453</v>
      </c>
      <c r="J8" s="211">
        <f>SUM(J9:J54)</f>
        <v>82321.43500000008</v>
      </c>
      <c r="K8" s="209">
        <f>SUM(K9:K54)</f>
        <v>7782.528000000087</v>
      </c>
      <c r="L8" s="209">
        <f>K8+J8</f>
        <v>90103.96300000018</v>
      </c>
      <c r="M8" s="210">
        <f>(L8/$L$8)</f>
        <v>1</v>
      </c>
      <c r="N8" s="209">
        <f>SUM(N9:N54)</f>
        <v>73424.81500000003</v>
      </c>
      <c r="O8" s="209">
        <f>SUM(O9:O54)</f>
        <v>9253.781000000077</v>
      </c>
      <c r="P8" s="209">
        <f>O8+N8</f>
        <v>82678.5960000001</v>
      </c>
      <c r="Q8" s="208">
        <f>(L8/P8-1)</f>
        <v>0.08981002773680458</v>
      </c>
    </row>
    <row r="9" spans="1:17" s="182" customFormat="1" ht="18" customHeight="1" thickTop="1">
      <c r="A9" s="196" t="s">
        <v>217</v>
      </c>
      <c r="B9" s="195">
        <v>2162.4570000000003</v>
      </c>
      <c r="C9" s="191">
        <v>5.16</v>
      </c>
      <c r="D9" s="191">
        <f>C9+B9</f>
        <v>2167.617</v>
      </c>
      <c r="E9" s="194">
        <f>D9/$D$8</f>
        <v>0.15481711282776425</v>
      </c>
      <c r="F9" s="192">
        <v>1932.4479999999999</v>
      </c>
      <c r="G9" s="191">
        <v>265.311</v>
      </c>
      <c r="H9" s="191">
        <f>G9+F9</f>
        <v>2197.759</v>
      </c>
      <c r="I9" s="193">
        <f>(D9/H9-1)</f>
        <v>-0.013714879565957738</v>
      </c>
      <c r="J9" s="192">
        <v>14244.984999999995</v>
      </c>
      <c r="K9" s="191">
        <v>333.13000000000005</v>
      </c>
      <c r="L9" s="191">
        <f>K9+J9</f>
        <v>14578.114999999994</v>
      </c>
      <c r="M9" s="193">
        <f>(L9/$L$8)</f>
        <v>0.16179216223819107</v>
      </c>
      <c r="N9" s="192">
        <v>12445.241000000005</v>
      </c>
      <c r="O9" s="191">
        <v>534.463</v>
      </c>
      <c r="P9" s="191">
        <f>O9+N9</f>
        <v>12979.704000000005</v>
      </c>
      <c r="Q9" s="190">
        <f>(L9/P9-1)</f>
        <v>0.12314695312003954</v>
      </c>
    </row>
    <row r="10" spans="1:17" s="182" customFormat="1" ht="18" customHeight="1">
      <c r="A10" s="196" t="s">
        <v>220</v>
      </c>
      <c r="B10" s="195">
        <v>1726.749</v>
      </c>
      <c r="C10" s="191">
        <v>82.874</v>
      </c>
      <c r="D10" s="191">
        <f>C10+B10</f>
        <v>1809.623</v>
      </c>
      <c r="E10" s="194">
        <f>D10/$D$8</f>
        <v>0.12924820582543742</v>
      </c>
      <c r="F10" s="192">
        <v>866.244</v>
      </c>
      <c r="G10" s="191">
        <v>2.246</v>
      </c>
      <c r="H10" s="191">
        <f>G10+F10</f>
        <v>868.49</v>
      </c>
      <c r="I10" s="193">
        <f>(D10/H10-1)</f>
        <v>1.0836428744142133</v>
      </c>
      <c r="J10" s="192">
        <v>10962.231999999996</v>
      </c>
      <c r="K10" s="191">
        <v>143.93200000000002</v>
      </c>
      <c r="L10" s="191">
        <f>K10+J10</f>
        <v>11106.163999999997</v>
      </c>
      <c r="M10" s="193">
        <f>(L10/$L$8)</f>
        <v>0.1232594397651519</v>
      </c>
      <c r="N10" s="192">
        <v>9395.282999999998</v>
      </c>
      <c r="O10" s="191">
        <v>54.666999999999994</v>
      </c>
      <c r="P10" s="191">
        <f>O10+N10</f>
        <v>9449.949999999997</v>
      </c>
      <c r="Q10" s="190">
        <f>(L10/P10-1)</f>
        <v>0.17526166805115384</v>
      </c>
    </row>
    <row r="11" spans="1:17" s="182" customFormat="1" ht="18" customHeight="1">
      <c r="A11" s="196" t="s">
        <v>218</v>
      </c>
      <c r="B11" s="195">
        <v>1604.642</v>
      </c>
      <c r="C11" s="191">
        <v>1.595</v>
      </c>
      <c r="D11" s="191">
        <f>C11+B11</f>
        <v>1606.237</v>
      </c>
      <c r="E11" s="194">
        <f>D11/$D$8</f>
        <v>0.11472182348502044</v>
      </c>
      <c r="F11" s="192">
        <v>1432.762</v>
      </c>
      <c r="G11" s="191">
        <v>4.585</v>
      </c>
      <c r="H11" s="191">
        <f>G11+F11</f>
        <v>1437.347</v>
      </c>
      <c r="I11" s="193">
        <f>(D11/H11-1)</f>
        <v>0.11750120186705093</v>
      </c>
      <c r="J11" s="192">
        <v>10179.510000000006</v>
      </c>
      <c r="K11" s="191">
        <v>15.506</v>
      </c>
      <c r="L11" s="191">
        <f>K11+J11</f>
        <v>10195.016000000005</v>
      </c>
      <c r="M11" s="193">
        <f>(L11/$L$8)</f>
        <v>0.11314725413353889</v>
      </c>
      <c r="N11" s="192">
        <v>9455.674</v>
      </c>
      <c r="O11" s="191">
        <v>61.922000000000004</v>
      </c>
      <c r="P11" s="191">
        <f>O11+N11</f>
        <v>9517.596000000001</v>
      </c>
      <c r="Q11" s="190">
        <f>(L11/P11-1)</f>
        <v>0.07117553634342166</v>
      </c>
    </row>
    <row r="12" spans="1:17" s="182" customFormat="1" ht="18" customHeight="1">
      <c r="A12" s="196" t="s">
        <v>244</v>
      </c>
      <c r="B12" s="195">
        <v>1292.92</v>
      </c>
      <c r="C12" s="191">
        <v>0</v>
      </c>
      <c r="D12" s="191">
        <f aca="true" t="shared" si="0" ref="D12:D20">C12+B12</f>
        <v>1292.92</v>
      </c>
      <c r="E12" s="194">
        <f aca="true" t="shared" si="1" ref="E12:E20">D12/$D$8</f>
        <v>0.09234386956610552</v>
      </c>
      <c r="F12" s="192">
        <v>1283.6749999999997</v>
      </c>
      <c r="G12" s="191">
        <v>0.1</v>
      </c>
      <c r="H12" s="191">
        <f aca="true" t="shared" si="2" ref="H12:H20">G12+F12</f>
        <v>1283.7749999999996</v>
      </c>
      <c r="I12" s="193">
        <f aca="true" t="shared" si="3" ref="I12:I20">(D12/H12-1)</f>
        <v>0.007123522424101081</v>
      </c>
      <c r="J12" s="192">
        <v>8221.192000000001</v>
      </c>
      <c r="K12" s="191">
        <v>0.76</v>
      </c>
      <c r="L12" s="191">
        <f aca="true" t="shared" si="4" ref="L12:L20">K12+J12</f>
        <v>8221.952000000001</v>
      </c>
      <c r="M12" s="193">
        <f aca="true" t="shared" si="5" ref="M12:M20">(L12/$L$8)</f>
        <v>0.09124961573554745</v>
      </c>
      <c r="N12" s="192">
        <v>7338.030000000001</v>
      </c>
      <c r="O12" s="191">
        <v>7.1</v>
      </c>
      <c r="P12" s="191">
        <f aca="true" t="shared" si="6" ref="P12:P20">O12+N12</f>
        <v>7345.130000000001</v>
      </c>
      <c r="Q12" s="190">
        <f aca="true" t="shared" si="7" ref="Q12:Q20">(L12/P12-1)</f>
        <v>0.11937460603147931</v>
      </c>
    </row>
    <row r="13" spans="1:17" s="182" customFormat="1" ht="18" customHeight="1">
      <c r="A13" s="196" t="s">
        <v>224</v>
      </c>
      <c r="B13" s="195">
        <v>787.752</v>
      </c>
      <c r="C13" s="191">
        <v>97.159</v>
      </c>
      <c r="D13" s="191">
        <f t="shared" si="0"/>
        <v>884.911</v>
      </c>
      <c r="E13" s="194">
        <f t="shared" si="1"/>
        <v>0.06320275497448566</v>
      </c>
      <c r="F13" s="192">
        <v>875.2010000000001</v>
      </c>
      <c r="G13" s="191">
        <v>48.93</v>
      </c>
      <c r="H13" s="191">
        <f t="shared" si="2"/>
        <v>924.1310000000001</v>
      </c>
      <c r="I13" s="193">
        <f t="shared" si="3"/>
        <v>-0.042439870537835156</v>
      </c>
      <c r="J13" s="192">
        <v>5307.957</v>
      </c>
      <c r="K13" s="191">
        <v>812.213</v>
      </c>
      <c r="L13" s="191">
        <f t="shared" si="4"/>
        <v>6120.17</v>
      </c>
      <c r="M13" s="193">
        <f t="shared" si="5"/>
        <v>0.06792342751894262</v>
      </c>
      <c r="N13" s="192">
        <v>5224.335000000001</v>
      </c>
      <c r="O13" s="191">
        <v>493.55100000000004</v>
      </c>
      <c r="P13" s="191">
        <f t="shared" si="6"/>
        <v>5717.886000000001</v>
      </c>
      <c r="Q13" s="190">
        <f t="shared" si="7"/>
        <v>0.0703553725974948</v>
      </c>
    </row>
    <row r="14" spans="1:17" s="182" customFormat="1" ht="18" customHeight="1">
      <c r="A14" s="196" t="s">
        <v>219</v>
      </c>
      <c r="B14" s="195">
        <v>836.2460000000001</v>
      </c>
      <c r="C14" s="191">
        <v>0.4770000000000001</v>
      </c>
      <c r="D14" s="191">
        <f t="shared" si="0"/>
        <v>836.7230000000001</v>
      </c>
      <c r="E14" s="194">
        <f t="shared" si="1"/>
        <v>0.05976103670370983</v>
      </c>
      <c r="F14" s="192">
        <v>685.0399999999998</v>
      </c>
      <c r="G14" s="191">
        <v>2.199</v>
      </c>
      <c r="H14" s="191">
        <f t="shared" si="2"/>
        <v>687.2389999999998</v>
      </c>
      <c r="I14" s="193">
        <f t="shared" si="3"/>
        <v>0.2175138488939079</v>
      </c>
      <c r="J14" s="192">
        <v>4708.516</v>
      </c>
      <c r="K14" s="191">
        <v>12.706999999999999</v>
      </c>
      <c r="L14" s="191">
        <f t="shared" si="4"/>
        <v>4721.223</v>
      </c>
      <c r="M14" s="193">
        <f t="shared" si="5"/>
        <v>0.05239750664462994</v>
      </c>
      <c r="N14" s="192">
        <v>4815.985</v>
      </c>
      <c r="O14" s="191">
        <v>10.020000000000001</v>
      </c>
      <c r="P14" s="191">
        <f t="shared" si="6"/>
        <v>4826.005</v>
      </c>
      <c r="Q14" s="190">
        <f t="shared" si="7"/>
        <v>-0.02171195429760231</v>
      </c>
    </row>
    <row r="15" spans="1:17" s="182" customFormat="1" ht="18" customHeight="1">
      <c r="A15" s="196" t="s">
        <v>225</v>
      </c>
      <c r="B15" s="195">
        <v>345.733</v>
      </c>
      <c r="C15" s="191">
        <v>1.25</v>
      </c>
      <c r="D15" s="191">
        <f t="shared" si="0"/>
        <v>346.983</v>
      </c>
      <c r="E15" s="194">
        <f t="shared" si="1"/>
        <v>0.024782471377700083</v>
      </c>
      <c r="F15" s="192">
        <v>313.38599999999997</v>
      </c>
      <c r="G15" s="191">
        <v>6.292</v>
      </c>
      <c r="H15" s="191">
        <f t="shared" si="2"/>
        <v>319.67799999999994</v>
      </c>
      <c r="I15" s="193">
        <f t="shared" si="3"/>
        <v>0.08541407291086678</v>
      </c>
      <c r="J15" s="192">
        <v>2073.573</v>
      </c>
      <c r="K15" s="191">
        <v>5.954999999999999</v>
      </c>
      <c r="L15" s="191">
        <f t="shared" si="4"/>
        <v>2079.528</v>
      </c>
      <c r="M15" s="193">
        <f t="shared" si="5"/>
        <v>0.023079206849092704</v>
      </c>
      <c r="N15" s="192">
        <v>2012.972</v>
      </c>
      <c r="O15" s="191">
        <v>40.152</v>
      </c>
      <c r="P15" s="191">
        <f t="shared" si="6"/>
        <v>2053.124</v>
      </c>
      <c r="Q15" s="190">
        <f t="shared" si="7"/>
        <v>0.012860402002022209</v>
      </c>
    </row>
    <row r="16" spans="1:17" s="182" customFormat="1" ht="18" customHeight="1">
      <c r="A16" s="196" t="s">
        <v>223</v>
      </c>
      <c r="B16" s="195">
        <v>342.37600000000003</v>
      </c>
      <c r="C16" s="191">
        <v>0.45999999999999996</v>
      </c>
      <c r="D16" s="191">
        <f t="shared" si="0"/>
        <v>342.836</v>
      </c>
      <c r="E16" s="194">
        <f t="shared" si="1"/>
        <v>0.02448628133725625</v>
      </c>
      <c r="F16" s="192">
        <v>292.937</v>
      </c>
      <c r="G16" s="191"/>
      <c r="H16" s="191">
        <f t="shared" si="2"/>
        <v>292.937</v>
      </c>
      <c r="I16" s="193">
        <f t="shared" si="3"/>
        <v>0.17034038035482024</v>
      </c>
      <c r="J16" s="192">
        <v>2224.1519999999996</v>
      </c>
      <c r="K16" s="191">
        <v>4.892</v>
      </c>
      <c r="L16" s="191">
        <f t="shared" si="4"/>
        <v>2229.0439999999994</v>
      </c>
      <c r="M16" s="193">
        <f t="shared" si="5"/>
        <v>0.024738578923548513</v>
      </c>
      <c r="N16" s="192">
        <v>1779.561</v>
      </c>
      <c r="O16" s="191">
        <v>2.705</v>
      </c>
      <c r="P16" s="191">
        <f t="shared" si="6"/>
        <v>1782.2659999999998</v>
      </c>
      <c r="Q16" s="190">
        <f t="shared" si="7"/>
        <v>0.25067975262951747</v>
      </c>
    </row>
    <row r="17" spans="1:17" s="182" customFormat="1" ht="18" customHeight="1">
      <c r="A17" s="196" t="s">
        <v>221</v>
      </c>
      <c r="B17" s="195">
        <v>289.002</v>
      </c>
      <c r="C17" s="191">
        <v>8.939</v>
      </c>
      <c r="D17" s="191">
        <f t="shared" si="0"/>
        <v>297.94100000000003</v>
      </c>
      <c r="E17" s="194">
        <f t="shared" si="1"/>
        <v>0.02127975809980126</v>
      </c>
      <c r="F17" s="192">
        <v>244.729</v>
      </c>
      <c r="G17" s="191">
        <v>2.533</v>
      </c>
      <c r="H17" s="191">
        <f t="shared" si="2"/>
        <v>247.262</v>
      </c>
      <c r="I17" s="193">
        <f t="shared" si="3"/>
        <v>0.20496072991401837</v>
      </c>
      <c r="J17" s="192">
        <v>1881.4250000000004</v>
      </c>
      <c r="K17" s="191">
        <v>40.39600000000001</v>
      </c>
      <c r="L17" s="191">
        <f t="shared" si="4"/>
        <v>1921.8210000000004</v>
      </c>
      <c r="M17" s="193">
        <f t="shared" si="5"/>
        <v>0.021328928673203826</v>
      </c>
      <c r="N17" s="192">
        <v>1747.1240000000005</v>
      </c>
      <c r="O17" s="191">
        <v>35.819</v>
      </c>
      <c r="P17" s="191">
        <f t="shared" si="6"/>
        <v>1782.9430000000004</v>
      </c>
      <c r="Q17" s="190">
        <f t="shared" si="7"/>
        <v>0.07789256302641179</v>
      </c>
    </row>
    <row r="18" spans="1:17" s="182" customFormat="1" ht="18" customHeight="1">
      <c r="A18" s="196" t="s">
        <v>231</v>
      </c>
      <c r="B18" s="195">
        <v>252.294</v>
      </c>
      <c r="C18" s="191">
        <v>0.35</v>
      </c>
      <c r="D18" s="191">
        <f t="shared" si="0"/>
        <v>252.644</v>
      </c>
      <c r="E18" s="194">
        <f t="shared" si="1"/>
        <v>0.018044522926908984</v>
      </c>
      <c r="F18" s="192">
        <v>184.938</v>
      </c>
      <c r="G18" s="191">
        <v>0.02</v>
      </c>
      <c r="H18" s="191">
        <f t="shared" si="2"/>
        <v>184.958</v>
      </c>
      <c r="I18" s="193">
        <f t="shared" si="3"/>
        <v>0.36595335157170816</v>
      </c>
      <c r="J18" s="192">
        <v>1324.9080000000001</v>
      </c>
      <c r="K18" s="191">
        <v>0.57</v>
      </c>
      <c r="L18" s="191">
        <f t="shared" si="4"/>
        <v>1325.478</v>
      </c>
      <c r="M18" s="193">
        <f t="shared" si="5"/>
        <v>0.014710540534160495</v>
      </c>
      <c r="N18" s="192">
        <v>836.421</v>
      </c>
      <c r="O18" s="191">
        <v>0.02</v>
      </c>
      <c r="P18" s="191">
        <f t="shared" si="6"/>
        <v>836.441</v>
      </c>
      <c r="Q18" s="190">
        <f t="shared" si="7"/>
        <v>0.5846640707473689</v>
      </c>
    </row>
    <row r="19" spans="1:17" s="182" customFormat="1" ht="18" customHeight="1">
      <c r="A19" s="196" t="s">
        <v>222</v>
      </c>
      <c r="B19" s="195">
        <v>234.571</v>
      </c>
      <c r="C19" s="191">
        <v>1.2530000000000001</v>
      </c>
      <c r="D19" s="191">
        <f t="shared" si="0"/>
        <v>235.824</v>
      </c>
      <c r="E19" s="194">
        <f t="shared" si="1"/>
        <v>0.016843192692940993</v>
      </c>
      <c r="F19" s="192">
        <v>210.928</v>
      </c>
      <c r="G19" s="191">
        <v>0.95</v>
      </c>
      <c r="H19" s="191">
        <f t="shared" si="2"/>
        <v>211.878</v>
      </c>
      <c r="I19" s="193">
        <f t="shared" si="3"/>
        <v>0.1130178687735397</v>
      </c>
      <c r="J19" s="192">
        <v>1378.571</v>
      </c>
      <c r="K19" s="191">
        <v>5.763</v>
      </c>
      <c r="L19" s="191">
        <f t="shared" si="4"/>
        <v>1384.3339999999998</v>
      </c>
      <c r="M19" s="193">
        <f t="shared" si="5"/>
        <v>0.015363741548193581</v>
      </c>
      <c r="N19" s="192">
        <v>1368.3070000000002</v>
      </c>
      <c r="O19" s="191">
        <v>4.82</v>
      </c>
      <c r="P19" s="191">
        <f t="shared" si="6"/>
        <v>1373.1270000000002</v>
      </c>
      <c r="Q19" s="190">
        <f t="shared" si="7"/>
        <v>0.008161663123658291</v>
      </c>
    </row>
    <row r="20" spans="1:17" s="182" customFormat="1" ht="18" customHeight="1">
      <c r="A20" s="196" t="s">
        <v>228</v>
      </c>
      <c r="B20" s="195">
        <v>198.88</v>
      </c>
      <c r="C20" s="191">
        <v>0</v>
      </c>
      <c r="D20" s="191">
        <f t="shared" si="0"/>
        <v>198.88</v>
      </c>
      <c r="E20" s="194">
        <f t="shared" si="1"/>
        <v>0.014204551541709513</v>
      </c>
      <c r="F20" s="192">
        <v>110.115</v>
      </c>
      <c r="G20" s="191"/>
      <c r="H20" s="191">
        <f t="shared" si="2"/>
        <v>110.115</v>
      </c>
      <c r="I20" s="193">
        <f t="shared" si="3"/>
        <v>0.8061117922172274</v>
      </c>
      <c r="J20" s="192">
        <v>1217.117</v>
      </c>
      <c r="K20" s="191">
        <v>0.385</v>
      </c>
      <c r="L20" s="191">
        <f t="shared" si="4"/>
        <v>1217.502</v>
      </c>
      <c r="M20" s="193">
        <f t="shared" si="5"/>
        <v>0.01351219146709449</v>
      </c>
      <c r="N20" s="192">
        <v>718.4129999999997</v>
      </c>
      <c r="O20" s="191">
        <v>0.485</v>
      </c>
      <c r="P20" s="191">
        <f t="shared" si="6"/>
        <v>718.8979999999997</v>
      </c>
      <c r="Q20" s="190">
        <f t="shared" si="7"/>
        <v>0.693567098531364</v>
      </c>
    </row>
    <row r="21" spans="1:17" s="182" customFormat="1" ht="18" customHeight="1">
      <c r="A21" s="196" t="s">
        <v>240</v>
      </c>
      <c r="B21" s="195">
        <v>154.547</v>
      </c>
      <c r="C21" s="191">
        <v>0</v>
      </c>
      <c r="D21" s="191">
        <f aca="true" t="shared" si="8" ref="D21:D36">C21+B21</f>
        <v>154.547</v>
      </c>
      <c r="E21" s="194">
        <f aca="true" t="shared" si="9" ref="E21:E36">D21/$D$8</f>
        <v>0.011038167875686747</v>
      </c>
      <c r="F21" s="192">
        <v>143.68699999999998</v>
      </c>
      <c r="G21" s="191">
        <v>5.55</v>
      </c>
      <c r="H21" s="191">
        <f aca="true" t="shared" si="10" ref="H21:H36">G21+F21</f>
        <v>149.237</v>
      </c>
      <c r="I21" s="193">
        <f aca="true" t="shared" si="11" ref="I21:I36">(D21/H21-1)</f>
        <v>0.035580988628825416</v>
      </c>
      <c r="J21" s="192">
        <v>954.0349999999999</v>
      </c>
      <c r="K21" s="191">
        <v>5.26</v>
      </c>
      <c r="L21" s="191">
        <f aca="true" t="shared" si="12" ref="L21:L36">K21+J21</f>
        <v>959.2949999999998</v>
      </c>
      <c r="M21" s="193">
        <f aca="true" t="shared" si="13" ref="M21:M36">(L21/$L$8)</f>
        <v>0.010646535047520583</v>
      </c>
      <c r="N21" s="192">
        <v>933.2270000000002</v>
      </c>
      <c r="O21" s="191">
        <v>12.844999999999999</v>
      </c>
      <c r="P21" s="191">
        <f aca="true" t="shared" si="14" ref="P21:P36">O21+N21</f>
        <v>946.0720000000002</v>
      </c>
      <c r="Q21" s="190">
        <f aca="true" t="shared" si="15" ref="Q21:Q36">(L21/P21-1)</f>
        <v>0.01397673749989381</v>
      </c>
    </row>
    <row r="22" spans="1:17" s="182" customFormat="1" ht="18" customHeight="1">
      <c r="A22" s="196" t="s">
        <v>232</v>
      </c>
      <c r="B22" s="195">
        <v>115.29199999999999</v>
      </c>
      <c r="C22" s="191">
        <v>38.556</v>
      </c>
      <c r="D22" s="191">
        <f t="shared" si="8"/>
        <v>153.84799999999998</v>
      </c>
      <c r="E22" s="194">
        <f t="shared" si="9"/>
        <v>0.010988243390933855</v>
      </c>
      <c r="F22" s="192">
        <v>60.222</v>
      </c>
      <c r="G22" s="191">
        <v>46.789</v>
      </c>
      <c r="H22" s="191">
        <f t="shared" si="10"/>
        <v>107.011</v>
      </c>
      <c r="I22" s="193">
        <f t="shared" si="11"/>
        <v>0.43768397641363954</v>
      </c>
      <c r="J22" s="192">
        <v>635.053</v>
      </c>
      <c r="K22" s="191">
        <v>156.11700000000002</v>
      </c>
      <c r="L22" s="191">
        <f t="shared" si="12"/>
        <v>791.1700000000001</v>
      </c>
      <c r="M22" s="193">
        <f t="shared" si="13"/>
        <v>0.008780634876181845</v>
      </c>
      <c r="N22" s="192">
        <v>364.918</v>
      </c>
      <c r="O22" s="191">
        <v>213.844</v>
      </c>
      <c r="P22" s="191">
        <f t="shared" si="14"/>
        <v>578.762</v>
      </c>
      <c r="Q22" s="190">
        <f t="shared" si="15"/>
        <v>0.367004053479669</v>
      </c>
    </row>
    <row r="23" spans="1:17" s="182" customFormat="1" ht="18" customHeight="1">
      <c r="A23" s="196" t="s">
        <v>235</v>
      </c>
      <c r="B23" s="195">
        <v>95.418</v>
      </c>
      <c r="C23" s="191">
        <v>32.473</v>
      </c>
      <c r="D23" s="191">
        <f>C23+B23</f>
        <v>127.891</v>
      </c>
      <c r="E23" s="194">
        <f>D23/$D$8</f>
        <v>0.009134323718929865</v>
      </c>
      <c r="F23" s="192">
        <v>21.811</v>
      </c>
      <c r="G23" s="191">
        <v>45.993</v>
      </c>
      <c r="H23" s="191">
        <f>G23+F23</f>
        <v>67.804</v>
      </c>
      <c r="I23" s="193">
        <f>(D23/H23-1)</f>
        <v>0.8861866556545337</v>
      </c>
      <c r="J23" s="192">
        <v>484.31600000000014</v>
      </c>
      <c r="K23" s="191">
        <v>174.29100000000003</v>
      </c>
      <c r="L23" s="191">
        <f>K23+J23</f>
        <v>658.6070000000002</v>
      </c>
      <c r="M23" s="193">
        <f>(L23/$L$8)</f>
        <v>0.007309412128742871</v>
      </c>
      <c r="N23" s="192">
        <v>348.36199999999997</v>
      </c>
      <c r="O23" s="191">
        <v>451.48699999999997</v>
      </c>
      <c r="P23" s="191">
        <f>O23+N23</f>
        <v>799.8489999999999</v>
      </c>
      <c r="Q23" s="190">
        <f>(L23/P23-1)</f>
        <v>-0.1765858305755208</v>
      </c>
    </row>
    <row r="24" spans="1:17" s="182" customFormat="1" ht="18" customHeight="1">
      <c r="A24" s="196" t="s">
        <v>227</v>
      </c>
      <c r="B24" s="195">
        <v>117.166</v>
      </c>
      <c r="C24" s="191">
        <v>7.199999999999999</v>
      </c>
      <c r="D24" s="191">
        <f>C24+B24</f>
        <v>124.366</v>
      </c>
      <c r="E24" s="194">
        <f>D24/$D$8</f>
        <v>0.008882558613416358</v>
      </c>
      <c r="F24" s="192">
        <v>126.723</v>
      </c>
      <c r="G24" s="191">
        <v>3.6</v>
      </c>
      <c r="H24" s="191">
        <f>G24+F24</f>
        <v>130.323</v>
      </c>
      <c r="I24" s="193">
        <f>(D24/H24-1)</f>
        <v>-0.04570950638030136</v>
      </c>
      <c r="J24" s="192">
        <v>903.823</v>
      </c>
      <c r="K24" s="191">
        <v>21.77</v>
      </c>
      <c r="L24" s="191">
        <f>K24+J24</f>
        <v>925.593</v>
      </c>
      <c r="M24" s="193">
        <f>(L24/$L$8)</f>
        <v>0.010272500444847227</v>
      </c>
      <c r="N24" s="192">
        <v>894.3570000000002</v>
      </c>
      <c r="O24" s="191">
        <v>21.830000000000002</v>
      </c>
      <c r="P24" s="191">
        <f>O24+N24</f>
        <v>916.1870000000002</v>
      </c>
      <c r="Q24" s="190">
        <f>(L24/P24-1)</f>
        <v>0.010266463069220189</v>
      </c>
    </row>
    <row r="25" spans="1:17" s="182" customFormat="1" ht="18" customHeight="1">
      <c r="A25" s="196" t="s">
        <v>229</v>
      </c>
      <c r="B25" s="195">
        <v>105.136</v>
      </c>
      <c r="C25" s="191">
        <v>7.415</v>
      </c>
      <c r="D25" s="191">
        <f>C25+B25</f>
        <v>112.551</v>
      </c>
      <c r="E25" s="194">
        <f>D25/$D$8</f>
        <v>0.008038699117915061</v>
      </c>
      <c r="F25" s="192">
        <v>114.005</v>
      </c>
      <c r="G25" s="191">
        <v>9.318999999999999</v>
      </c>
      <c r="H25" s="191">
        <f>G25+F25</f>
        <v>123.324</v>
      </c>
      <c r="I25" s="193">
        <f>(D25/H25-1)</f>
        <v>-0.08735525931692123</v>
      </c>
      <c r="J25" s="192">
        <v>637.1640000000002</v>
      </c>
      <c r="K25" s="191">
        <v>139.22299999999998</v>
      </c>
      <c r="L25" s="191">
        <f>K25+J25</f>
        <v>776.3870000000002</v>
      </c>
      <c r="M25" s="193">
        <f>(L25/$L$8)</f>
        <v>0.00861656884059582</v>
      </c>
      <c r="N25" s="192">
        <v>728.5390000000001</v>
      </c>
      <c r="O25" s="191">
        <v>100.09300000000006</v>
      </c>
      <c r="P25" s="191">
        <f>O25+N25</f>
        <v>828.6320000000002</v>
      </c>
      <c r="Q25" s="190">
        <f>(L25/P25-1)</f>
        <v>-0.06304970119425757</v>
      </c>
    </row>
    <row r="26" spans="1:17" s="182" customFormat="1" ht="18" customHeight="1">
      <c r="A26" s="196" t="s">
        <v>233</v>
      </c>
      <c r="B26" s="195">
        <v>89.53999999999999</v>
      </c>
      <c r="C26" s="191">
        <v>0</v>
      </c>
      <c r="D26" s="191">
        <f>C26+B26</f>
        <v>89.53999999999999</v>
      </c>
      <c r="E26" s="194">
        <f>D26/$D$8</f>
        <v>0.006395190793667889</v>
      </c>
      <c r="F26" s="192">
        <v>79.137</v>
      </c>
      <c r="G26" s="191"/>
      <c r="H26" s="191">
        <f>G26+F26</f>
        <v>79.137</v>
      </c>
      <c r="I26" s="193">
        <f>(D26/H26-1)</f>
        <v>0.1314555770372896</v>
      </c>
      <c r="J26" s="192">
        <v>602.5630000000002</v>
      </c>
      <c r="K26" s="191">
        <v>7.2</v>
      </c>
      <c r="L26" s="191">
        <f>K26+J26</f>
        <v>609.7630000000003</v>
      </c>
      <c r="M26" s="193">
        <f>(L26/$L$8)</f>
        <v>0.006767327204020971</v>
      </c>
      <c r="N26" s="192">
        <v>529.4979999999999</v>
      </c>
      <c r="O26" s="191">
        <v>0.505</v>
      </c>
      <c r="P26" s="191">
        <f>O26+N26</f>
        <v>530.0029999999999</v>
      </c>
      <c r="Q26" s="190">
        <f>(L26/P26-1)</f>
        <v>0.15048971420916546</v>
      </c>
    </row>
    <row r="27" spans="1:17" s="182" customFormat="1" ht="18" customHeight="1">
      <c r="A27" s="196" t="s">
        <v>243</v>
      </c>
      <c r="B27" s="195">
        <v>85.696</v>
      </c>
      <c r="C27" s="191">
        <v>0</v>
      </c>
      <c r="D27" s="191">
        <f t="shared" si="8"/>
        <v>85.696</v>
      </c>
      <c r="E27" s="194">
        <f t="shared" si="9"/>
        <v>0.006120641838889473</v>
      </c>
      <c r="F27" s="192">
        <v>96.465</v>
      </c>
      <c r="G27" s="191"/>
      <c r="H27" s="191">
        <f t="shared" si="10"/>
        <v>96.465</v>
      </c>
      <c r="I27" s="193">
        <f t="shared" si="11"/>
        <v>-0.11163634478826523</v>
      </c>
      <c r="J27" s="192">
        <v>545.4229999999999</v>
      </c>
      <c r="K27" s="191">
        <v>0.003</v>
      </c>
      <c r="L27" s="191">
        <f t="shared" si="12"/>
        <v>545.4259999999999</v>
      </c>
      <c r="M27" s="193">
        <f t="shared" si="13"/>
        <v>0.006053296457115864</v>
      </c>
      <c r="N27" s="192">
        <v>476.18100000000004</v>
      </c>
      <c r="O27" s="191">
        <v>0.07</v>
      </c>
      <c r="P27" s="191">
        <f t="shared" si="14"/>
        <v>476.25100000000003</v>
      </c>
      <c r="Q27" s="190">
        <f t="shared" si="15"/>
        <v>0.14524903884716234</v>
      </c>
    </row>
    <row r="28" spans="1:17" s="182" customFormat="1" ht="18" customHeight="1">
      <c r="A28" s="196" t="s">
        <v>256</v>
      </c>
      <c r="B28" s="195">
        <v>71.77199999999999</v>
      </c>
      <c r="C28" s="191">
        <v>2.392</v>
      </c>
      <c r="D28" s="191">
        <f t="shared" si="8"/>
        <v>74.16399999999999</v>
      </c>
      <c r="E28" s="194">
        <f t="shared" si="9"/>
        <v>0.005296994974554225</v>
      </c>
      <c r="F28" s="192">
        <v>60.456999999999994</v>
      </c>
      <c r="G28" s="191">
        <v>1.8319999999999999</v>
      </c>
      <c r="H28" s="191">
        <f t="shared" si="10"/>
        <v>62.288999999999994</v>
      </c>
      <c r="I28" s="193">
        <f t="shared" si="11"/>
        <v>0.19064361283693732</v>
      </c>
      <c r="J28" s="192">
        <v>902.4759999999999</v>
      </c>
      <c r="K28" s="191">
        <v>10.825000000000003</v>
      </c>
      <c r="L28" s="191">
        <f t="shared" si="12"/>
        <v>913.3009999999999</v>
      </c>
      <c r="M28" s="193">
        <f t="shared" si="13"/>
        <v>0.010136080252097215</v>
      </c>
      <c r="N28" s="192">
        <v>500.29300000000006</v>
      </c>
      <c r="O28" s="191">
        <v>29.722</v>
      </c>
      <c r="P28" s="191">
        <f t="shared" si="14"/>
        <v>530.0150000000001</v>
      </c>
      <c r="Q28" s="190">
        <f t="shared" si="15"/>
        <v>0.7231606652641902</v>
      </c>
    </row>
    <row r="29" spans="1:17" s="182" customFormat="1" ht="18" customHeight="1">
      <c r="A29" s="196" t="s">
        <v>248</v>
      </c>
      <c r="B29" s="195">
        <v>25.983</v>
      </c>
      <c r="C29" s="191">
        <v>45.741</v>
      </c>
      <c r="D29" s="191">
        <f t="shared" si="8"/>
        <v>71.724</v>
      </c>
      <c r="E29" s="194">
        <f t="shared" si="9"/>
        <v>0.005122723525631402</v>
      </c>
      <c r="F29" s="192"/>
      <c r="G29" s="191">
        <v>129.713</v>
      </c>
      <c r="H29" s="191">
        <f t="shared" si="10"/>
        <v>129.713</v>
      </c>
      <c r="I29" s="193">
        <f t="shared" si="11"/>
        <v>-0.4470561932882594</v>
      </c>
      <c r="J29" s="192">
        <v>151.54800000000003</v>
      </c>
      <c r="K29" s="191">
        <v>215.095</v>
      </c>
      <c r="L29" s="191">
        <f t="shared" si="12"/>
        <v>366.64300000000003</v>
      </c>
      <c r="M29" s="193">
        <f t="shared" si="13"/>
        <v>0.004069110700491601</v>
      </c>
      <c r="N29" s="192"/>
      <c r="O29" s="191">
        <v>497.434</v>
      </c>
      <c r="P29" s="191">
        <f t="shared" si="14"/>
        <v>497.434</v>
      </c>
      <c r="Q29" s="190">
        <f t="shared" si="15"/>
        <v>-0.2629313637588102</v>
      </c>
    </row>
    <row r="30" spans="1:17" s="182" customFormat="1" ht="18" customHeight="1">
      <c r="A30" s="196" t="s">
        <v>226</v>
      </c>
      <c r="B30" s="195">
        <v>47.669</v>
      </c>
      <c r="C30" s="191">
        <v>0</v>
      </c>
      <c r="D30" s="191">
        <f t="shared" si="8"/>
        <v>47.669</v>
      </c>
      <c r="E30" s="194">
        <f t="shared" si="9"/>
        <v>0.0034046498765172503</v>
      </c>
      <c r="F30" s="192">
        <v>73.595</v>
      </c>
      <c r="G30" s="191"/>
      <c r="H30" s="191">
        <f t="shared" si="10"/>
        <v>73.595</v>
      </c>
      <c r="I30" s="193">
        <f t="shared" si="11"/>
        <v>-0.3522793668048101</v>
      </c>
      <c r="J30" s="192">
        <v>386.04599999999994</v>
      </c>
      <c r="K30" s="191">
        <v>1.2399999999999998</v>
      </c>
      <c r="L30" s="191">
        <f t="shared" si="12"/>
        <v>387.28599999999994</v>
      </c>
      <c r="M30" s="193">
        <f t="shared" si="13"/>
        <v>0.004298212721231797</v>
      </c>
      <c r="N30" s="192">
        <v>310.04299999999995</v>
      </c>
      <c r="O30" s="191">
        <v>0.036</v>
      </c>
      <c r="P30" s="191">
        <f t="shared" si="14"/>
        <v>310.07899999999995</v>
      </c>
      <c r="Q30" s="190">
        <f t="shared" si="15"/>
        <v>0.24899138606613147</v>
      </c>
    </row>
    <row r="31" spans="1:17" s="182" customFormat="1" ht="18" customHeight="1">
      <c r="A31" s="196" t="s">
        <v>247</v>
      </c>
      <c r="B31" s="195">
        <v>41.968999999999994</v>
      </c>
      <c r="C31" s="191">
        <v>3.2</v>
      </c>
      <c r="D31" s="191">
        <f t="shared" si="8"/>
        <v>45.169</v>
      </c>
      <c r="E31" s="194">
        <f t="shared" si="9"/>
        <v>0.0032260930640963244</v>
      </c>
      <c r="F31" s="192">
        <v>36.516</v>
      </c>
      <c r="G31" s="191">
        <v>0.6</v>
      </c>
      <c r="H31" s="191">
        <f t="shared" si="10"/>
        <v>37.116</v>
      </c>
      <c r="I31" s="193">
        <f t="shared" si="11"/>
        <v>0.2169684233214786</v>
      </c>
      <c r="J31" s="192">
        <v>349.77</v>
      </c>
      <c r="K31" s="191">
        <v>11.052999999999999</v>
      </c>
      <c r="L31" s="191">
        <f t="shared" si="12"/>
        <v>360.823</v>
      </c>
      <c r="M31" s="193">
        <f t="shared" si="13"/>
        <v>0.004004518646976707</v>
      </c>
      <c r="N31" s="192">
        <v>225.28400000000002</v>
      </c>
      <c r="O31" s="191">
        <v>8.343</v>
      </c>
      <c r="P31" s="191">
        <f t="shared" si="14"/>
        <v>233.627</v>
      </c>
      <c r="Q31" s="190">
        <f t="shared" si="15"/>
        <v>0.544440497031593</v>
      </c>
    </row>
    <row r="32" spans="1:17" s="182" customFormat="1" ht="18" customHeight="1">
      <c r="A32" s="196" t="s">
        <v>236</v>
      </c>
      <c r="B32" s="195">
        <v>33.178</v>
      </c>
      <c r="C32" s="191">
        <v>11.132</v>
      </c>
      <c r="D32" s="191">
        <f t="shared" si="8"/>
        <v>44.309999999999995</v>
      </c>
      <c r="E32" s="194">
        <f t="shared" si="9"/>
        <v>0.003164740943348494</v>
      </c>
      <c r="F32" s="192">
        <v>36.757000000000005</v>
      </c>
      <c r="G32" s="191">
        <v>5.1530000000000005</v>
      </c>
      <c r="H32" s="191">
        <f t="shared" si="10"/>
        <v>41.910000000000004</v>
      </c>
      <c r="I32" s="193">
        <f t="shared" si="11"/>
        <v>0.057265569076592415</v>
      </c>
      <c r="J32" s="192">
        <v>237.57400000000004</v>
      </c>
      <c r="K32" s="191">
        <v>66.03800000000001</v>
      </c>
      <c r="L32" s="191">
        <f t="shared" si="12"/>
        <v>303.6120000000001</v>
      </c>
      <c r="M32" s="193">
        <f t="shared" si="13"/>
        <v>0.0033695743216089116</v>
      </c>
      <c r="N32" s="192">
        <v>217.81199999999998</v>
      </c>
      <c r="O32" s="191">
        <v>36.954999999999984</v>
      </c>
      <c r="P32" s="191">
        <f t="shared" si="14"/>
        <v>254.76699999999997</v>
      </c>
      <c r="Q32" s="190">
        <f t="shared" si="15"/>
        <v>0.19172420289911996</v>
      </c>
    </row>
    <row r="33" spans="1:17" s="182" customFormat="1" ht="18" customHeight="1">
      <c r="A33" s="196" t="s">
        <v>258</v>
      </c>
      <c r="B33" s="195">
        <v>13.367999999999999</v>
      </c>
      <c r="C33" s="191">
        <v>30.11</v>
      </c>
      <c r="D33" s="191">
        <f t="shared" si="8"/>
        <v>43.477999999999994</v>
      </c>
      <c r="E33" s="194">
        <f t="shared" si="9"/>
        <v>0.0031053172361748095</v>
      </c>
      <c r="F33" s="192">
        <v>2.756</v>
      </c>
      <c r="G33" s="191">
        <v>25.432000000000002</v>
      </c>
      <c r="H33" s="191">
        <f t="shared" si="10"/>
        <v>28.188000000000002</v>
      </c>
      <c r="I33" s="193">
        <f t="shared" si="11"/>
        <v>0.542429402582659</v>
      </c>
      <c r="J33" s="192">
        <v>186.46699999999996</v>
      </c>
      <c r="K33" s="191">
        <v>237.52700000000002</v>
      </c>
      <c r="L33" s="191">
        <f t="shared" si="12"/>
        <v>423.99399999999997</v>
      </c>
      <c r="M33" s="193">
        <f t="shared" si="13"/>
        <v>0.004705608786596868</v>
      </c>
      <c r="N33" s="192">
        <v>6.992</v>
      </c>
      <c r="O33" s="191">
        <v>171.50199999999998</v>
      </c>
      <c r="P33" s="191">
        <f t="shared" si="14"/>
        <v>178.49399999999997</v>
      </c>
      <c r="Q33" s="190">
        <f t="shared" si="15"/>
        <v>1.3753963718668416</v>
      </c>
    </row>
    <row r="34" spans="1:17" s="182" customFormat="1" ht="18" customHeight="1">
      <c r="A34" s="196" t="s">
        <v>238</v>
      </c>
      <c r="B34" s="195">
        <v>26.753999999999998</v>
      </c>
      <c r="C34" s="191">
        <v>10.841999999999999</v>
      </c>
      <c r="D34" s="191">
        <f t="shared" si="8"/>
        <v>37.596</v>
      </c>
      <c r="E34" s="194">
        <f t="shared" si="9"/>
        <v>0.002685208767910855</v>
      </c>
      <c r="F34" s="192">
        <v>24.209</v>
      </c>
      <c r="G34" s="191">
        <v>3.454</v>
      </c>
      <c r="H34" s="191">
        <f t="shared" si="10"/>
        <v>27.663</v>
      </c>
      <c r="I34" s="193">
        <f t="shared" si="11"/>
        <v>0.3590716841991106</v>
      </c>
      <c r="J34" s="192">
        <v>220.15500000000003</v>
      </c>
      <c r="K34" s="191">
        <v>30.646000000000004</v>
      </c>
      <c r="L34" s="191">
        <f t="shared" si="12"/>
        <v>250.80100000000004</v>
      </c>
      <c r="M34" s="193">
        <f t="shared" si="13"/>
        <v>0.002783462476561653</v>
      </c>
      <c r="N34" s="192">
        <v>232.455</v>
      </c>
      <c r="O34" s="191">
        <v>17.057</v>
      </c>
      <c r="P34" s="191">
        <f t="shared" si="14"/>
        <v>249.512</v>
      </c>
      <c r="Q34" s="190">
        <f t="shared" si="15"/>
        <v>0.00516608419635145</v>
      </c>
    </row>
    <row r="35" spans="1:17" s="182" customFormat="1" ht="18" customHeight="1">
      <c r="A35" s="196" t="s">
        <v>259</v>
      </c>
      <c r="B35" s="195">
        <v>35.864</v>
      </c>
      <c r="C35" s="191">
        <v>0</v>
      </c>
      <c r="D35" s="191">
        <f t="shared" si="8"/>
        <v>35.864</v>
      </c>
      <c r="E35" s="194">
        <f t="shared" si="9"/>
        <v>0.0025615046082656375</v>
      </c>
      <c r="F35" s="192">
        <v>41.101</v>
      </c>
      <c r="G35" s="191">
        <v>0.06</v>
      </c>
      <c r="H35" s="191">
        <f t="shared" si="10"/>
        <v>41.161</v>
      </c>
      <c r="I35" s="193">
        <f t="shared" si="11"/>
        <v>-0.12868977915988444</v>
      </c>
      <c r="J35" s="192">
        <v>258.75</v>
      </c>
      <c r="K35" s="191">
        <v>2.0220000000000002</v>
      </c>
      <c r="L35" s="191">
        <f t="shared" si="12"/>
        <v>260.772</v>
      </c>
      <c r="M35" s="193">
        <f t="shared" si="13"/>
        <v>0.002894123535942581</v>
      </c>
      <c r="N35" s="192">
        <v>315.0149999999999</v>
      </c>
      <c r="O35" s="191">
        <v>0.39999999999999997</v>
      </c>
      <c r="P35" s="191">
        <f t="shared" si="14"/>
        <v>315.41499999999985</v>
      </c>
      <c r="Q35" s="190">
        <f t="shared" si="15"/>
        <v>-0.17324160233343333</v>
      </c>
    </row>
    <row r="36" spans="1:17" s="182" customFormat="1" ht="18" customHeight="1">
      <c r="A36" s="196" t="s">
        <v>234</v>
      </c>
      <c r="B36" s="195">
        <v>33.342999999999996</v>
      </c>
      <c r="C36" s="191">
        <v>0</v>
      </c>
      <c r="D36" s="191">
        <f t="shared" si="8"/>
        <v>33.342999999999996</v>
      </c>
      <c r="E36" s="194">
        <f t="shared" si="9"/>
        <v>0.0023814479186203756</v>
      </c>
      <c r="F36" s="192">
        <v>31.99</v>
      </c>
      <c r="G36" s="191">
        <v>0.6</v>
      </c>
      <c r="H36" s="191">
        <f t="shared" si="10"/>
        <v>32.589999999999996</v>
      </c>
      <c r="I36" s="193">
        <f t="shared" si="11"/>
        <v>0.023105247008284646</v>
      </c>
      <c r="J36" s="192">
        <v>241.02199999999996</v>
      </c>
      <c r="K36" s="191">
        <v>24.55</v>
      </c>
      <c r="L36" s="191">
        <f t="shared" si="12"/>
        <v>265.57199999999995</v>
      </c>
      <c r="M36" s="193">
        <f t="shared" si="13"/>
        <v>0.002947395332655895</v>
      </c>
      <c r="N36" s="192">
        <v>198.41500000000002</v>
      </c>
      <c r="O36" s="191">
        <v>25.897</v>
      </c>
      <c r="P36" s="191">
        <f t="shared" si="14"/>
        <v>224.312</v>
      </c>
      <c r="Q36" s="190">
        <f t="shared" si="15"/>
        <v>0.18394022611362715</v>
      </c>
    </row>
    <row r="37" spans="1:17" s="182" customFormat="1" ht="18" customHeight="1">
      <c r="A37" s="196" t="s">
        <v>230</v>
      </c>
      <c r="B37" s="195">
        <v>31.656</v>
      </c>
      <c r="C37" s="191">
        <v>0</v>
      </c>
      <c r="D37" s="191">
        <f aca="true" t="shared" si="16" ref="D37:D45">C37+B37</f>
        <v>31.656</v>
      </c>
      <c r="E37" s="194">
        <f aca="true" t="shared" si="17" ref="E37:E45">D37/$D$8</f>
        <v>0.0022609577815987346</v>
      </c>
      <c r="F37" s="192">
        <v>13.237</v>
      </c>
      <c r="G37" s="191"/>
      <c r="H37" s="191">
        <f aca="true" t="shared" si="18" ref="H37:H45">G37+F37</f>
        <v>13.237</v>
      </c>
      <c r="I37" s="193">
        <f aca="true" t="shared" si="19" ref="I37:I45">(D37/H37-1)</f>
        <v>1.3914784316688071</v>
      </c>
      <c r="J37" s="192">
        <v>173.211</v>
      </c>
      <c r="K37" s="191">
        <v>0.8599999999999999</v>
      </c>
      <c r="L37" s="191">
        <f aca="true" t="shared" si="20" ref="L37:L45">K37+J37</f>
        <v>174.07100000000003</v>
      </c>
      <c r="M37" s="193">
        <f aca="true" t="shared" si="21" ref="M37:M45">(L37/$L$8)</f>
        <v>0.0019318906095173603</v>
      </c>
      <c r="N37" s="192">
        <v>93.559</v>
      </c>
      <c r="O37" s="191"/>
      <c r="P37" s="191">
        <f aca="true" t="shared" si="22" ref="P37:P45">O37+N37</f>
        <v>93.559</v>
      </c>
      <c r="Q37" s="190">
        <f aca="true" t="shared" si="23" ref="Q37:Q45">(L37/P37-1)</f>
        <v>0.8605478895670116</v>
      </c>
    </row>
    <row r="38" spans="1:17" s="182" customFormat="1" ht="18" customHeight="1">
      <c r="A38" s="196" t="s">
        <v>262</v>
      </c>
      <c r="B38" s="195">
        <v>28.091</v>
      </c>
      <c r="C38" s="191">
        <v>1.35</v>
      </c>
      <c r="D38" s="191">
        <f t="shared" si="16"/>
        <v>29.441000000000003</v>
      </c>
      <c r="E38" s="194">
        <f t="shared" si="17"/>
        <v>0.0021027564457937946</v>
      </c>
      <c r="F38" s="192">
        <v>22.369</v>
      </c>
      <c r="G38" s="191">
        <v>0.30000000000000004</v>
      </c>
      <c r="H38" s="191">
        <f t="shared" si="18"/>
        <v>22.669</v>
      </c>
      <c r="I38" s="193">
        <f t="shared" si="19"/>
        <v>0.2987339538576912</v>
      </c>
      <c r="J38" s="192">
        <v>177.673</v>
      </c>
      <c r="K38" s="191">
        <v>5.838000000000001</v>
      </c>
      <c r="L38" s="191">
        <f t="shared" si="20"/>
        <v>183.511</v>
      </c>
      <c r="M38" s="193">
        <f t="shared" si="21"/>
        <v>0.002036658476386878</v>
      </c>
      <c r="N38" s="192">
        <v>171.49099999999999</v>
      </c>
      <c r="O38" s="191">
        <v>2.916000000000001</v>
      </c>
      <c r="P38" s="191">
        <f t="shared" si="22"/>
        <v>174.40699999999998</v>
      </c>
      <c r="Q38" s="190">
        <f t="shared" si="23"/>
        <v>0.052199739689347435</v>
      </c>
    </row>
    <row r="39" spans="1:17" s="182" customFormat="1" ht="18" customHeight="1">
      <c r="A39" s="196" t="s">
        <v>237</v>
      </c>
      <c r="B39" s="195">
        <v>25.427999999999997</v>
      </c>
      <c r="C39" s="191">
        <v>1.3450000000000002</v>
      </c>
      <c r="D39" s="191">
        <f t="shared" si="16"/>
        <v>26.772999999999996</v>
      </c>
      <c r="E39" s="194">
        <f t="shared" si="17"/>
        <v>0.0019122006155781815</v>
      </c>
      <c r="F39" s="192">
        <v>40.238</v>
      </c>
      <c r="G39" s="191">
        <v>3.395</v>
      </c>
      <c r="H39" s="191">
        <f t="shared" si="18"/>
        <v>43.633</v>
      </c>
      <c r="I39" s="193">
        <f t="shared" si="19"/>
        <v>-0.38640478536887235</v>
      </c>
      <c r="J39" s="192">
        <v>241.84600000000006</v>
      </c>
      <c r="K39" s="191">
        <v>16.975999999999996</v>
      </c>
      <c r="L39" s="191">
        <f t="shared" si="20"/>
        <v>258.82200000000006</v>
      </c>
      <c r="M39" s="193">
        <f t="shared" si="21"/>
        <v>0.0028724818685277975</v>
      </c>
      <c r="N39" s="192">
        <v>362.32499999999993</v>
      </c>
      <c r="O39" s="191">
        <v>48.529999999999994</v>
      </c>
      <c r="P39" s="191">
        <f t="shared" si="22"/>
        <v>410.8549999999999</v>
      </c>
      <c r="Q39" s="190">
        <f t="shared" si="23"/>
        <v>-0.37004052524613273</v>
      </c>
    </row>
    <row r="40" spans="1:17" s="182" customFormat="1" ht="18" customHeight="1">
      <c r="A40" s="196" t="s">
        <v>254</v>
      </c>
      <c r="B40" s="195">
        <v>14.4</v>
      </c>
      <c r="C40" s="191">
        <v>8.822</v>
      </c>
      <c r="D40" s="191">
        <f t="shared" si="16"/>
        <v>23.222</v>
      </c>
      <c r="E40" s="194">
        <f t="shared" si="17"/>
        <v>0.0016585785192154985</v>
      </c>
      <c r="F40" s="192">
        <v>2.474</v>
      </c>
      <c r="G40" s="191">
        <v>8.034</v>
      </c>
      <c r="H40" s="191">
        <f t="shared" si="18"/>
        <v>10.508000000000001</v>
      </c>
      <c r="I40" s="193">
        <f t="shared" si="19"/>
        <v>1.209935287400076</v>
      </c>
      <c r="J40" s="192">
        <v>66.42599999999999</v>
      </c>
      <c r="K40" s="191">
        <v>48.729000000000006</v>
      </c>
      <c r="L40" s="191">
        <f t="shared" si="20"/>
        <v>115.155</v>
      </c>
      <c r="M40" s="193">
        <f t="shared" si="21"/>
        <v>0.001278023698025355</v>
      </c>
      <c r="N40" s="192">
        <v>34.23699999999999</v>
      </c>
      <c r="O40" s="191">
        <v>74.921</v>
      </c>
      <c r="P40" s="191">
        <f t="shared" si="22"/>
        <v>109.15799999999999</v>
      </c>
      <c r="Q40" s="190">
        <f t="shared" si="23"/>
        <v>0.0549387126916947</v>
      </c>
    </row>
    <row r="41" spans="1:17" s="182" customFormat="1" ht="18" customHeight="1">
      <c r="A41" s="196" t="s">
        <v>249</v>
      </c>
      <c r="B41" s="195">
        <v>22.235</v>
      </c>
      <c r="C41" s="191">
        <v>0.75</v>
      </c>
      <c r="D41" s="191">
        <f t="shared" si="16"/>
        <v>22.985</v>
      </c>
      <c r="E41" s="194">
        <f t="shared" si="17"/>
        <v>0.0016416513333979946</v>
      </c>
      <c r="F41" s="192">
        <v>19.369</v>
      </c>
      <c r="G41" s="191">
        <v>0.08</v>
      </c>
      <c r="H41" s="191">
        <f t="shared" si="18"/>
        <v>19.448999999999998</v>
      </c>
      <c r="I41" s="193">
        <f t="shared" si="19"/>
        <v>0.18180883335904174</v>
      </c>
      <c r="J41" s="192">
        <v>141.18300000000002</v>
      </c>
      <c r="K41" s="191">
        <v>7.884</v>
      </c>
      <c r="L41" s="191">
        <f t="shared" si="20"/>
        <v>149.067</v>
      </c>
      <c r="M41" s="193">
        <f t="shared" si="21"/>
        <v>0.0016543889418049206</v>
      </c>
      <c r="N41" s="192">
        <v>114.55300000000001</v>
      </c>
      <c r="O41" s="191">
        <v>6.535999999999999</v>
      </c>
      <c r="P41" s="191">
        <f t="shared" si="22"/>
        <v>121.08900000000001</v>
      </c>
      <c r="Q41" s="190">
        <f t="shared" si="23"/>
        <v>0.2310531922800585</v>
      </c>
    </row>
    <row r="42" spans="1:17" s="182" customFormat="1" ht="18" customHeight="1">
      <c r="A42" s="196" t="s">
        <v>257</v>
      </c>
      <c r="B42" s="195">
        <v>16.595</v>
      </c>
      <c r="C42" s="191">
        <v>3.6</v>
      </c>
      <c r="D42" s="191">
        <f t="shared" si="16"/>
        <v>20.195</v>
      </c>
      <c r="E42" s="194">
        <f t="shared" si="17"/>
        <v>0.001442381930736241</v>
      </c>
      <c r="F42" s="192">
        <v>12.117</v>
      </c>
      <c r="G42" s="191">
        <v>4.5</v>
      </c>
      <c r="H42" s="191">
        <f t="shared" si="18"/>
        <v>16.617</v>
      </c>
      <c r="I42" s="193">
        <f t="shared" si="19"/>
        <v>0.21532165854245644</v>
      </c>
      <c r="J42" s="192">
        <v>113.99199999999999</v>
      </c>
      <c r="K42" s="191">
        <v>9.1</v>
      </c>
      <c r="L42" s="191">
        <f t="shared" si="20"/>
        <v>123.09199999999998</v>
      </c>
      <c r="M42" s="193">
        <f t="shared" si="21"/>
        <v>0.0013661108335490165</v>
      </c>
      <c r="N42" s="192">
        <v>79.66099999999999</v>
      </c>
      <c r="O42" s="191">
        <v>5.5</v>
      </c>
      <c r="P42" s="191">
        <f t="shared" si="22"/>
        <v>85.16099999999999</v>
      </c>
      <c r="Q42" s="190">
        <f t="shared" si="23"/>
        <v>0.4454034123601178</v>
      </c>
    </row>
    <row r="43" spans="1:17" s="182" customFormat="1" ht="18" customHeight="1">
      <c r="A43" s="196" t="s">
        <v>246</v>
      </c>
      <c r="B43" s="195">
        <v>16.878</v>
      </c>
      <c r="C43" s="191">
        <v>0.75</v>
      </c>
      <c r="D43" s="191">
        <f t="shared" si="16"/>
        <v>17.628</v>
      </c>
      <c r="E43" s="194">
        <f t="shared" si="17"/>
        <v>0.0012590397957424342</v>
      </c>
      <c r="F43" s="192">
        <v>18.302</v>
      </c>
      <c r="G43" s="191">
        <v>16.637000000000004</v>
      </c>
      <c r="H43" s="191">
        <f t="shared" si="18"/>
        <v>34.93900000000001</v>
      </c>
      <c r="I43" s="193">
        <f t="shared" si="19"/>
        <v>-0.49546352213858447</v>
      </c>
      <c r="J43" s="192">
        <v>115.55099999999999</v>
      </c>
      <c r="K43" s="191">
        <v>18.032999999999998</v>
      </c>
      <c r="L43" s="191">
        <f t="shared" si="20"/>
        <v>133.58399999999997</v>
      </c>
      <c r="M43" s="193">
        <f t="shared" si="21"/>
        <v>0.0014825541025315359</v>
      </c>
      <c r="N43" s="192">
        <v>127.24200000000002</v>
      </c>
      <c r="O43" s="191">
        <v>93.58700000000003</v>
      </c>
      <c r="P43" s="191">
        <f t="shared" si="22"/>
        <v>220.82900000000006</v>
      </c>
      <c r="Q43" s="190">
        <f t="shared" si="23"/>
        <v>-0.395079450615635</v>
      </c>
    </row>
    <row r="44" spans="1:17" s="182" customFormat="1" ht="18" customHeight="1">
      <c r="A44" s="196" t="s">
        <v>245</v>
      </c>
      <c r="B44" s="195">
        <v>17.045</v>
      </c>
      <c r="C44" s="191">
        <v>0</v>
      </c>
      <c r="D44" s="191">
        <f t="shared" si="16"/>
        <v>17.045</v>
      </c>
      <c r="E44" s="194">
        <f t="shared" si="17"/>
        <v>0.0012174003470858744</v>
      </c>
      <c r="F44" s="192">
        <v>1.128</v>
      </c>
      <c r="G44" s="191"/>
      <c r="H44" s="191">
        <f t="shared" si="18"/>
        <v>1.128</v>
      </c>
      <c r="I44" s="193">
        <f t="shared" si="19"/>
        <v>14.110815602836883</v>
      </c>
      <c r="J44" s="192">
        <v>99.392</v>
      </c>
      <c r="K44" s="191"/>
      <c r="L44" s="191">
        <f t="shared" si="20"/>
        <v>99.392</v>
      </c>
      <c r="M44" s="193">
        <f t="shared" si="21"/>
        <v>0.0011030813372770274</v>
      </c>
      <c r="N44" s="192">
        <v>4.719</v>
      </c>
      <c r="O44" s="191"/>
      <c r="P44" s="191">
        <f t="shared" si="22"/>
        <v>4.719</v>
      </c>
      <c r="Q44" s="190">
        <f t="shared" si="23"/>
        <v>20.062089425725787</v>
      </c>
    </row>
    <row r="45" spans="1:17" s="182" customFormat="1" ht="18" customHeight="1">
      <c r="A45" s="196" t="s">
        <v>241</v>
      </c>
      <c r="B45" s="195">
        <v>14.473</v>
      </c>
      <c r="C45" s="191">
        <v>1.284</v>
      </c>
      <c r="D45" s="191">
        <f t="shared" si="16"/>
        <v>15.757000000000001</v>
      </c>
      <c r="E45" s="194">
        <f t="shared" si="17"/>
        <v>0.0011254078773266132</v>
      </c>
      <c r="F45" s="192">
        <v>24.300999999999995</v>
      </c>
      <c r="G45" s="191">
        <v>4.48</v>
      </c>
      <c r="H45" s="191">
        <f t="shared" si="18"/>
        <v>28.780999999999995</v>
      </c>
      <c r="I45" s="193">
        <f t="shared" si="19"/>
        <v>-0.45252076022375853</v>
      </c>
      <c r="J45" s="192">
        <v>120.046</v>
      </c>
      <c r="K45" s="191">
        <v>14.075000000000003</v>
      </c>
      <c r="L45" s="191">
        <f t="shared" si="20"/>
        <v>134.121</v>
      </c>
      <c r="M45" s="193">
        <f t="shared" si="21"/>
        <v>0.0014885138847888382</v>
      </c>
      <c r="N45" s="192">
        <v>129.325</v>
      </c>
      <c r="O45" s="191">
        <v>17.830999999999996</v>
      </c>
      <c r="P45" s="191">
        <f t="shared" si="22"/>
        <v>147.15599999999998</v>
      </c>
      <c r="Q45" s="190">
        <f t="shared" si="23"/>
        <v>-0.0885794666884121</v>
      </c>
    </row>
    <row r="46" spans="1:17" s="182" customFormat="1" ht="18" customHeight="1">
      <c r="A46" s="196" t="s">
        <v>242</v>
      </c>
      <c r="B46" s="195">
        <v>14.3</v>
      </c>
      <c r="C46" s="191">
        <v>0</v>
      </c>
      <c r="D46" s="191">
        <f aca="true" t="shared" si="24" ref="D46:D53">C46+B46</f>
        <v>14.3</v>
      </c>
      <c r="E46" s="194">
        <f aca="true" t="shared" si="25" ref="E46:E53">D46/$D$8</f>
        <v>0.0010213449670476973</v>
      </c>
      <c r="F46" s="192">
        <v>20.791</v>
      </c>
      <c r="G46" s="191"/>
      <c r="H46" s="191">
        <f aca="true" t="shared" si="26" ref="H46:H53">G46+F46</f>
        <v>20.791</v>
      </c>
      <c r="I46" s="193">
        <f aca="true" t="shared" si="27" ref="I46:I53">(D46/H46-1)</f>
        <v>-0.31220239526718285</v>
      </c>
      <c r="J46" s="192">
        <v>86.869</v>
      </c>
      <c r="K46" s="191"/>
      <c r="L46" s="191">
        <f aca="true" t="shared" si="28" ref="L46:L53">K46+J46</f>
        <v>86.869</v>
      </c>
      <c r="M46" s="193">
        <f aca="true" t="shared" si="29" ref="M46:M53">(L46/$L$8)</f>
        <v>0.0009640974393101869</v>
      </c>
      <c r="N46" s="192">
        <v>137.79999999999998</v>
      </c>
      <c r="O46" s="191">
        <v>0.95</v>
      </c>
      <c r="P46" s="191">
        <f aca="true" t="shared" si="30" ref="P46:P53">O46+N46</f>
        <v>138.74999999999997</v>
      </c>
      <c r="Q46" s="190">
        <f aca="true" t="shared" si="31" ref="Q46:Q53">(L46/P46-1)</f>
        <v>-0.37391711711711695</v>
      </c>
    </row>
    <row r="47" spans="1:17" s="182" customFormat="1" ht="18" customHeight="1">
      <c r="A47" s="196" t="s">
        <v>250</v>
      </c>
      <c r="B47" s="195">
        <v>11.687000000000001</v>
      </c>
      <c r="C47" s="191">
        <v>0.226</v>
      </c>
      <c r="D47" s="191">
        <f t="shared" si="24"/>
        <v>11.913000000000002</v>
      </c>
      <c r="E47" s="194">
        <f t="shared" si="25"/>
        <v>0.0008508589225481972</v>
      </c>
      <c r="F47" s="192">
        <v>24.650000000000002</v>
      </c>
      <c r="G47" s="191"/>
      <c r="H47" s="191">
        <f t="shared" si="26"/>
        <v>24.650000000000002</v>
      </c>
      <c r="I47" s="193">
        <f t="shared" si="27"/>
        <v>-0.5167139959432048</v>
      </c>
      <c r="J47" s="192">
        <v>75.81899999999997</v>
      </c>
      <c r="K47" s="191">
        <v>1.091</v>
      </c>
      <c r="L47" s="191">
        <f t="shared" si="28"/>
        <v>76.90999999999997</v>
      </c>
      <c r="M47" s="193">
        <f t="shared" si="29"/>
        <v>0.0008535695594210414</v>
      </c>
      <c r="N47" s="192">
        <v>111.94</v>
      </c>
      <c r="O47" s="191">
        <v>3.652</v>
      </c>
      <c r="P47" s="191">
        <f t="shared" si="30"/>
        <v>115.592</v>
      </c>
      <c r="Q47" s="190">
        <f t="shared" si="31"/>
        <v>-0.33464253581562764</v>
      </c>
    </row>
    <row r="48" spans="1:17" s="182" customFormat="1" ht="18" customHeight="1">
      <c r="A48" s="196" t="s">
        <v>260</v>
      </c>
      <c r="B48" s="195">
        <v>8.911999999999999</v>
      </c>
      <c r="C48" s="191">
        <v>0.044</v>
      </c>
      <c r="D48" s="191">
        <f t="shared" si="24"/>
        <v>8.956</v>
      </c>
      <c r="E48" s="194">
        <f t="shared" si="25"/>
        <v>0.0006396619248167256</v>
      </c>
      <c r="F48" s="192">
        <v>5.967</v>
      </c>
      <c r="G48" s="191">
        <v>8.42</v>
      </c>
      <c r="H48" s="191">
        <f t="shared" si="26"/>
        <v>14.387</v>
      </c>
      <c r="I48" s="193">
        <f t="shared" si="27"/>
        <v>-0.37749357058455557</v>
      </c>
      <c r="J48" s="192">
        <v>82.192</v>
      </c>
      <c r="K48" s="191">
        <v>0.044</v>
      </c>
      <c r="L48" s="191">
        <f t="shared" si="28"/>
        <v>82.23599999999999</v>
      </c>
      <c r="M48" s="193">
        <f t="shared" si="29"/>
        <v>0.0009126790571908567</v>
      </c>
      <c r="N48" s="192">
        <v>49.409</v>
      </c>
      <c r="O48" s="191">
        <v>13.556999999999999</v>
      </c>
      <c r="P48" s="191">
        <f t="shared" si="30"/>
        <v>62.965999999999994</v>
      </c>
      <c r="Q48" s="190">
        <f t="shared" si="31"/>
        <v>0.3060381793348792</v>
      </c>
    </row>
    <row r="49" spans="1:17" s="182" customFormat="1" ht="18" customHeight="1">
      <c r="A49" s="196" t="s">
        <v>263</v>
      </c>
      <c r="B49" s="195">
        <v>6.615</v>
      </c>
      <c r="C49" s="191">
        <v>0.652</v>
      </c>
      <c r="D49" s="191">
        <f t="shared" si="24"/>
        <v>7.267</v>
      </c>
      <c r="E49" s="194">
        <f t="shared" si="25"/>
        <v>0.000519028942345148</v>
      </c>
      <c r="F49" s="192">
        <v>7.827999999999999</v>
      </c>
      <c r="G49" s="191">
        <v>0.7</v>
      </c>
      <c r="H49" s="191">
        <f t="shared" si="26"/>
        <v>8.527999999999999</v>
      </c>
      <c r="I49" s="193">
        <f t="shared" si="27"/>
        <v>-0.14786585365853644</v>
      </c>
      <c r="J49" s="192">
        <v>42.679</v>
      </c>
      <c r="K49" s="191">
        <v>4.583999999999999</v>
      </c>
      <c r="L49" s="191">
        <f t="shared" si="28"/>
        <v>47.263</v>
      </c>
      <c r="M49" s="193">
        <f t="shared" si="29"/>
        <v>0.0005245385266794525</v>
      </c>
      <c r="N49" s="192">
        <v>66.38600000000001</v>
      </c>
      <c r="O49" s="191">
        <v>2.509</v>
      </c>
      <c r="P49" s="191">
        <f t="shared" si="30"/>
        <v>68.89500000000001</v>
      </c>
      <c r="Q49" s="190">
        <f t="shared" si="31"/>
        <v>-0.31398504971333197</v>
      </c>
    </row>
    <row r="50" spans="1:17" s="182" customFormat="1" ht="18" customHeight="1">
      <c r="A50" s="196" t="s">
        <v>264</v>
      </c>
      <c r="B50" s="195">
        <v>7.038</v>
      </c>
      <c r="C50" s="191">
        <v>0.16</v>
      </c>
      <c r="D50" s="191">
        <f t="shared" si="24"/>
        <v>7.198</v>
      </c>
      <c r="E50" s="194">
        <f t="shared" si="25"/>
        <v>0.0005141007743223305</v>
      </c>
      <c r="F50" s="192">
        <v>15.98</v>
      </c>
      <c r="G50" s="191">
        <v>3.501</v>
      </c>
      <c r="H50" s="191">
        <f t="shared" si="26"/>
        <v>19.481</v>
      </c>
      <c r="I50" s="193">
        <f t="shared" si="27"/>
        <v>-0.6305117807094092</v>
      </c>
      <c r="J50" s="192">
        <v>46.72200000000001</v>
      </c>
      <c r="K50" s="191">
        <v>1.6309999999999996</v>
      </c>
      <c r="L50" s="191">
        <f t="shared" si="28"/>
        <v>48.35300000000001</v>
      </c>
      <c r="M50" s="193">
        <f t="shared" si="29"/>
        <v>0.0005366356638497677</v>
      </c>
      <c r="N50" s="192">
        <v>94.67699999999998</v>
      </c>
      <c r="O50" s="191">
        <v>4.351000000000001</v>
      </c>
      <c r="P50" s="191">
        <f t="shared" si="30"/>
        <v>99.02799999999998</v>
      </c>
      <c r="Q50" s="190">
        <f t="shared" si="31"/>
        <v>-0.5117239568606857</v>
      </c>
    </row>
    <row r="51" spans="1:17" s="182" customFormat="1" ht="18" customHeight="1">
      <c r="A51" s="196" t="s">
        <v>255</v>
      </c>
      <c r="B51" s="195">
        <v>6.958</v>
      </c>
      <c r="C51" s="191">
        <v>0.052</v>
      </c>
      <c r="D51" s="191">
        <f t="shared" si="24"/>
        <v>7.01</v>
      </c>
      <c r="E51" s="194">
        <f t="shared" si="25"/>
        <v>0.0005006733020282768</v>
      </c>
      <c r="F51" s="192">
        <v>0.8150000000000001</v>
      </c>
      <c r="G51" s="191">
        <v>3.601</v>
      </c>
      <c r="H51" s="191">
        <f t="shared" si="26"/>
        <v>4.416</v>
      </c>
      <c r="I51" s="193">
        <f t="shared" si="27"/>
        <v>0.587409420289855</v>
      </c>
      <c r="J51" s="192">
        <v>10.485</v>
      </c>
      <c r="K51" s="191">
        <v>7.901999999999997</v>
      </c>
      <c r="L51" s="191">
        <f t="shared" si="28"/>
        <v>18.386999999999997</v>
      </c>
      <c r="M51" s="193">
        <f t="shared" si="29"/>
        <v>0.00020406427628493943</v>
      </c>
      <c r="N51" s="192">
        <v>10.6</v>
      </c>
      <c r="O51" s="191">
        <v>19.331999999999997</v>
      </c>
      <c r="P51" s="191">
        <f t="shared" si="30"/>
        <v>29.931999999999995</v>
      </c>
      <c r="Q51" s="190">
        <f t="shared" si="31"/>
        <v>-0.3857076039021783</v>
      </c>
    </row>
    <row r="52" spans="1:17" s="182" customFormat="1" ht="18" customHeight="1">
      <c r="A52" s="461" t="s">
        <v>267</v>
      </c>
      <c r="B52" s="462">
        <v>0.261</v>
      </c>
      <c r="C52" s="463">
        <v>6.224</v>
      </c>
      <c r="D52" s="463">
        <f t="shared" si="24"/>
        <v>6.485</v>
      </c>
      <c r="E52" s="464">
        <f t="shared" si="25"/>
        <v>0.00046317637141988236</v>
      </c>
      <c r="F52" s="465">
        <v>0.488</v>
      </c>
      <c r="G52" s="463">
        <v>22.180999999999997</v>
      </c>
      <c r="H52" s="463">
        <f t="shared" si="26"/>
        <v>22.668999999999997</v>
      </c>
      <c r="I52" s="466">
        <f t="shared" si="27"/>
        <v>-0.7139265075653976</v>
      </c>
      <c r="J52" s="465">
        <v>45.385</v>
      </c>
      <c r="K52" s="463">
        <v>113.382</v>
      </c>
      <c r="L52" s="463">
        <f t="shared" si="28"/>
        <v>158.767</v>
      </c>
      <c r="M52" s="466">
        <f t="shared" si="29"/>
        <v>0.001762042364329743</v>
      </c>
      <c r="N52" s="465">
        <v>1.191</v>
      </c>
      <c r="O52" s="463">
        <v>120.99600000000002</v>
      </c>
      <c r="P52" s="463">
        <f t="shared" si="30"/>
        <v>122.18700000000003</v>
      </c>
      <c r="Q52" s="467">
        <f t="shared" si="31"/>
        <v>0.29937718415215997</v>
      </c>
    </row>
    <row r="53" spans="1:17" s="182" customFormat="1" ht="18" customHeight="1">
      <c r="A53" s="461" t="s">
        <v>239</v>
      </c>
      <c r="B53" s="462">
        <v>5.795</v>
      </c>
      <c r="C53" s="463">
        <v>0</v>
      </c>
      <c r="D53" s="463">
        <f t="shared" si="24"/>
        <v>5.795</v>
      </c>
      <c r="E53" s="464">
        <f t="shared" si="25"/>
        <v>0.0004138946911917067</v>
      </c>
      <c r="F53" s="465">
        <v>7.956</v>
      </c>
      <c r="G53" s="463"/>
      <c r="H53" s="463">
        <f t="shared" si="26"/>
        <v>7.956</v>
      </c>
      <c r="I53" s="466">
        <f t="shared" si="27"/>
        <v>-0.2716189039718452</v>
      </c>
      <c r="J53" s="465">
        <v>54.51199999999999</v>
      </c>
      <c r="K53" s="463">
        <v>0.068</v>
      </c>
      <c r="L53" s="463">
        <f t="shared" si="28"/>
        <v>54.57999999999999</v>
      </c>
      <c r="M53" s="466">
        <f t="shared" si="29"/>
        <v>0.0006057447217943109</v>
      </c>
      <c r="N53" s="465">
        <v>44.108000000000004</v>
      </c>
      <c r="O53" s="463"/>
      <c r="P53" s="463">
        <f t="shared" si="30"/>
        <v>44.108000000000004</v>
      </c>
      <c r="Q53" s="467">
        <f t="shared" si="31"/>
        <v>0.23741724857168744</v>
      </c>
    </row>
    <row r="54" spans="1:17" s="182" customFormat="1" ht="18" customHeight="1" thickBot="1">
      <c r="A54" s="189" t="s">
        <v>266</v>
      </c>
      <c r="B54" s="188">
        <v>1449.1919999999993</v>
      </c>
      <c r="C54" s="184">
        <v>723.4329999999993</v>
      </c>
      <c r="D54" s="184">
        <f>C54+B54</f>
        <v>2172.6249999999986</v>
      </c>
      <c r="E54" s="187">
        <f>D54/$D$8</f>
        <v>0.15517479783440574</v>
      </c>
      <c r="F54" s="185">
        <v>1078.8729999999991</v>
      </c>
      <c r="G54" s="184">
        <v>968.4149999999994</v>
      </c>
      <c r="H54" s="184">
        <f>G54+F54</f>
        <v>2047.2879999999986</v>
      </c>
      <c r="I54" s="186">
        <f>(D54/H54-1)</f>
        <v>0.06122099089136457</v>
      </c>
      <c r="J54" s="185">
        <v>9207.129000000054</v>
      </c>
      <c r="K54" s="184">
        <v>5053.262000000087</v>
      </c>
      <c r="L54" s="184">
        <f>K54+J54</f>
        <v>14260.391000000142</v>
      </c>
      <c r="M54" s="186">
        <f>(L54/$L$8)</f>
        <v>0.15826596883424665</v>
      </c>
      <c r="N54" s="185">
        <v>8372.855000000027</v>
      </c>
      <c r="O54" s="184">
        <v>6004.869000000078</v>
      </c>
      <c r="P54" s="184">
        <f>O54+N54</f>
        <v>14377.724000000104</v>
      </c>
      <c r="Q54" s="183">
        <f>(L54/P54-1)</f>
        <v>-0.008160749225674446</v>
      </c>
    </row>
    <row r="55" ht="15" thickTop="1">
      <c r="A55" s="116" t="s">
        <v>143</v>
      </c>
    </row>
    <row r="56" ht="13.5" customHeight="1">
      <c r="A56" s="116" t="s">
        <v>53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55:Q65536 I55:I65536 I3 Q3">
    <cfRule type="cellIs" priority="4" dxfId="93" operator="lessThan" stopIfTrue="1">
      <formula>0</formula>
    </cfRule>
  </conditionalFormatting>
  <conditionalFormatting sqref="I8:I54 Q8:Q54">
    <cfRule type="cellIs" priority="5" dxfId="93" operator="lessThan">
      <formula>0</formula>
    </cfRule>
    <cfRule type="cellIs" priority="6" dxfId="95" operator="greaterThanOrEqual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85"/>
  <sheetViews>
    <sheetView showGridLines="0" zoomScale="80" zoomScaleNormal="80" zoomScalePageLayoutView="0" workbookViewId="0" topLeftCell="A1">
      <selection activeCell="Y38" sqref="Y38"/>
    </sheetView>
  </sheetViews>
  <sheetFormatPr defaultColWidth="8.00390625" defaultRowHeight="15"/>
  <cols>
    <col min="1" max="1" width="20.28125" style="123" customWidth="1"/>
    <col min="2" max="2" width="9.00390625" style="123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28125" style="123" customWidth="1"/>
    <col min="7" max="8" width="9.28125" style="123" bestFit="1" customWidth="1"/>
    <col min="9" max="9" width="10.7109375" style="123" bestFit="1" customWidth="1"/>
    <col min="10" max="10" width="8.7109375" style="123" customWidth="1"/>
    <col min="11" max="11" width="9.7109375" style="123" bestFit="1" customWidth="1"/>
    <col min="12" max="12" width="9.28125" style="123" bestFit="1" customWidth="1"/>
    <col min="13" max="13" width="10.28125" style="123" bestFit="1" customWidth="1"/>
    <col min="14" max="15" width="11.140625" style="123" bestFit="1" customWidth="1"/>
    <col min="16" max="16" width="8.7109375" style="123" customWidth="1"/>
    <col min="17" max="17" width="10.28125" style="123" customWidth="1"/>
    <col min="18" max="18" width="11.140625" style="123" bestFit="1" customWidth="1"/>
    <col min="19" max="19" width="9.28125" style="123" bestFit="1" customWidth="1"/>
    <col min="20" max="21" width="11.140625" style="123" bestFit="1" customWidth="1"/>
    <col min="22" max="22" width="8.28125" style="123" customWidth="1"/>
    <col min="23" max="23" width="10.28125" style="123" customWidth="1"/>
    <col min="24" max="24" width="11.14062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87" t="s">
        <v>28</v>
      </c>
      <c r="Y1" s="588"/>
    </row>
    <row r="2" ht="5.25" customHeight="1" thickBot="1"/>
    <row r="3" spans="1:25" ht="24" customHeight="1" thickTop="1">
      <c r="A3" s="644" t="s">
        <v>63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6"/>
    </row>
    <row r="4" spans="1:25" ht="16.5" customHeight="1" thickBot="1">
      <c r="A4" s="653" t="s">
        <v>45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5"/>
    </row>
    <row r="5" spans="1:25" s="265" customFormat="1" ht="15.75" customHeight="1" thickBot="1" thickTop="1">
      <c r="A5" s="592" t="s">
        <v>62</v>
      </c>
      <c r="B5" s="637" t="s">
        <v>36</v>
      </c>
      <c r="C5" s="638"/>
      <c r="D5" s="638"/>
      <c r="E5" s="638"/>
      <c r="F5" s="638"/>
      <c r="G5" s="638"/>
      <c r="H5" s="638"/>
      <c r="I5" s="638"/>
      <c r="J5" s="639"/>
      <c r="K5" s="639"/>
      <c r="L5" s="639"/>
      <c r="M5" s="640"/>
      <c r="N5" s="637" t="s">
        <v>35</v>
      </c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41"/>
    </row>
    <row r="6" spans="1:25" s="163" customFormat="1" ht="26.25" customHeight="1">
      <c r="A6" s="593"/>
      <c r="B6" s="629" t="s">
        <v>155</v>
      </c>
      <c r="C6" s="630"/>
      <c r="D6" s="630"/>
      <c r="E6" s="630"/>
      <c r="F6" s="630"/>
      <c r="G6" s="634" t="s">
        <v>34</v>
      </c>
      <c r="H6" s="629" t="s">
        <v>156</v>
      </c>
      <c r="I6" s="630"/>
      <c r="J6" s="630"/>
      <c r="K6" s="630"/>
      <c r="L6" s="630"/>
      <c r="M6" s="631" t="s">
        <v>33</v>
      </c>
      <c r="N6" s="629" t="s">
        <v>157</v>
      </c>
      <c r="O6" s="630"/>
      <c r="P6" s="630"/>
      <c r="Q6" s="630"/>
      <c r="R6" s="630"/>
      <c r="S6" s="634" t="s">
        <v>34</v>
      </c>
      <c r="T6" s="629" t="s">
        <v>158</v>
      </c>
      <c r="U6" s="630"/>
      <c r="V6" s="630"/>
      <c r="W6" s="630"/>
      <c r="X6" s="630"/>
      <c r="Y6" s="647" t="s">
        <v>33</v>
      </c>
    </row>
    <row r="7" spans="1:25" s="163" customFormat="1" ht="26.25" customHeight="1">
      <c r="A7" s="594"/>
      <c r="B7" s="652" t="s">
        <v>22</v>
      </c>
      <c r="C7" s="651"/>
      <c r="D7" s="650" t="s">
        <v>21</v>
      </c>
      <c r="E7" s="651"/>
      <c r="F7" s="642" t="s">
        <v>17</v>
      </c>
      <c r="G7" s="635"/>
      <c r="H7" s="652" t="s">
        <v>22</v>
      </c>
      <c r="I7" s="651"/>
      <c r="J7" s="650" t="s">
        <v>21</v>
      </c>
      <c r="K7" s="651"/>
      <c r="L7" s="642" t="s">
        <v>17</v>
      </c>
      <c r="M7" s="632"/>
      <c r="N7" s="652" t="s">
        <v>22</v>
      </c>
      <c r="O7" s="651"/>
      <c r="P7" s="650" t="s">
        <v>21</v>
      </c>
      <c r="Q7" s="651"/>
      <c r="R7" s="642" t="s">
        <v>17</v>
      </c>
      <c r="S7" s="635"/>
      <c r="T7" s="652" t="s">
        <v>22</v>
      </c>
      <c r="U7" s="651"/>
      <c r="V7" s="650" t="s">
        <v>21</v>
      </c>
      <c r="W7" s="651"/>
      <c r="X7" s="642" t="s">
        <v>17</v>
      </c>
      <c r="Y7" s="648"/>
    </row>
    <row r="8" spans="1:25" s="261" customFormat="1" ht="21" customHeight="1" thickBot="1">
      <c r="A8" s="595"/>
      <c r="B8" s="264" t="s">
        <v>19</v>
      </c>
      <c r="C8" s="262" t="s">
        <v>18</v>
      </c>
      <c r="D8" s="263" t="s">
        <v>19</v>
      </c>
      <c r="E8" s="262" t="s">
        <v>18</v>
      </c>
      <c r="F8" s="643"/>
      <c r="G8" s="636"/>
      <c r="H8" s="264" t="s">
        <v>19</v>
      </c>
      <c r="I8" s="262" t="s">
        <v>18</v>
      </c>
      <c r="J8" s="263" t="s">
        <v>19</v>
      </c>
      <c r="K8" s="262" t="s">
        <v>18</v>
      </c>
      <c r="L8" s="643"/>
      <c r="M8" s="633"/>
      <c r="N8" s="264" t="s">
        <v>19</v>
      </c>
      <c r="O8" s="262" t="s">
        <v>18</v>
      </c>
      <c r="P8" s="263" t="s">
        <v>19</v>
      </c>
      <c r="Q8" s="262" t="s">
        <v>18</v>
      </c>
      <c r="R8" s="643"/>
      <c r="S8" s="636"/>
      <c r="T8" s="264" t="s">
        <v>19</v>
      </c>
      <c r="U8" s="262" t="s">
        <v>18</v>
      </c>
      <c r="V8" s="263" t="s">
        <v>19</v>
      </c>
      <c r="W8" s="262" t="s">
        <v>18</v>
      </c>
      <c r="X8" s="643"/>
      <c r="Y8" s="649"/>
    </row>
    <row r="9" spans="1:25" s="254" customFormat="1" ht="18" customHeight="1" thickBot="1" thickTop="1">
      <c r="A9" s="260" t="s">
        <v>24</v>
      </c>
      <c r="B9" s="258">
        <f>B10+B34+B50+B62+B75+B83</f>
        <v>426675</v>
      </c>
      <c r="C9" s="257">
        <f>C10+C34+C50+C62+C75+C83</f>
        <v>488006</v>
      </c>
      <c r="D9" s="256">
        <f>D10+D34+D50+D62+D75+D83</f>
        <v>2473</v>
      </c>
      <c r="E9" s="257">
        <f>E10+E34+E50+E62+E75+E83</f>
        <v>3583</v>
      </c>
      <c r="F9" s="256">
        <f aca="true" t="shared" si="0" ref="F9:F48">SUM(B9:E9)</f>
        <v>920737</v>
      </c>
      <c r="G9" s="259">
        <f aca="true" t="shared" si="1" ref="G9:G48">F9/$F$9</f>
        <v>1</v>
      </c>
      <c r="H9" s="258">
        <f>H10+H34+H50+H62+H75+H83</f>
        <v>391490</v>
      </c>
      <c r="I9" s="257">
        <f>I10+I34+I50+I62+I75+I83</f>
        <v>442951</v>
      </c>
      <c r="J9" s="256">
        <f>J10+J34+J50+J62+J75+J83</f>
        <v>4345</v>
      </c>
      <c r="K9" s="257">
        <f>K10+K34+K50+K62+K75+K83</f>
        <v>4904</v>
      </c>
      <c r="L9" s="256">
        <f aca="true" t="shared" si="2" ref="L9:L48">SUM(H9:K9)</f>
        <v>843690</v>
      </c>
      <c r="M9" s="481">
        <f aca="true" t="shared" si="3" ref="M9:M47">IF(ISERROR(F9/L9-1),"         /0",(F9/L9-1))</f>
        <v>0.09132145693323368</v>
      </c>
      <c r="N9" s="258">
        <f>N10+N34+N50+N62+N75+N83</f>
        <v>2747243</v>
      </c>
      <c r="O9" s="257">
        <f>O10+O34+O50+O62+O75+O83</f>
        <v>2690685</v>
      </c>
      <c r="P9" s="256">
        <f>P10+P34+P50+P62+P75+P83</f>
        <v>27321</v>
      </c>
      <c r="Q9" s="257">
        <f>Q10+Q34+Q50+Q62+Q75+Q83</f>
        <v>25204</v>
      </c>
      <c r="R9" s="256">
        <f aca="true" t="shared" si="4" ref="R9:R48">SUM(N9:Q9)</f>
        <v>5490453</v>
      </c>
      <c r="S9" s="259">
        <f aca="true" t="shared" si="5" ref="S9:S48">R9/$R$9</f>
        <v>1</v>
      </c>
      <c r="T9" s="258">
        <f>T10+T34+T50+T62+T75+T83</f>
        <v>2484001</v>
      </c>
      <c r="U9" s="257">
        <f>U10+U34+U50+U62+U75+U83</f>
        <v>2421648</v>
      </c>
      <c r="V9" s="256">
        <f>V10+V34+V50+V62+V75+V83</f>
        <v>29625</v>
      </c>
      <c r="W9" s="257">
        <f>W10+W34+W50+W62+W75+W83</f>
        <v>30387</v>
      </c>
      <c r="X9" s="256">
        <f aca="true" t="shared" si="6" ref="X9:X48">SUM(T9:W9)</f>
        <v>4965661</v>
      </c>
      <c r="Y9" s="255">
        <f aca="true" t="shared" si="7" ref="Y9:Y47">IF(ISERROR(R9/X9-1),"         /0",(R9/X9-1))</f>
        <v>0.10568421807288098</v>
      </c>
    </row>
    <row r="10" spans="1:25" s="231" customFormat="1" ht="19.5" customHeight="1">
      <c r="A10" s="238" t="s">
        <v>61</v>
      </c>
      <c r="B10" s="235">
        <f>SUM(B11:B33)</f>
        <v>148735</v>
      </c>
      <c r="C10" s="234">
        <f>SUM(C11:C33)</f>
        <v>166616</v>
      </c>
      <c r="D10" s="233">
        <f>SUM(D11:D33)</f>
        <v>54</v>
      </c>
      <c r="E10" s="234">
        <f>SUM(E11:E33)</f>
        <v>4</v>
      </c>
      <c r="F10" s="233">
        <f t="shared" si="0"/>
        <v>315409</v>
      </c>
      <c r="G10" s="236">
        <f t="shared" si="1"/>
        <v>0.34256144805737143</v>
      </c>
      <c r="H10" s="235">
        <f>SUM(H11:H33)</f>
        <v>133846</v>
      </c>
      <c r="I10" s="234">
        <f>SUM(I11:I33)</f>
        <v>156175</v>
      </c>
      <c r="J10" s="233">
        <f>SUM(J11:J33)</f>
        <v>43</v>
      </c>
      <c r="K10" s="234">
        <f>SUM(K11:K33)</f>
        <v>159</v>
      </c>
      <c r="L10" s="233">
        <f t="shared" si="2"/>
        <v>290223</v>
      </c>
      <c r="M10" s="237">
        <f t="shared" si="3"/>
        <v>0.0867815438473174</v>
      </c>
      <c r="N10" s="235">
        <f>SUM(N11:N33)</f>
        <v>873168</v>
      </c>
      <c r="O10" s="234">
        <f>SUM(O11:O33)</f>
        <v>882583</v>
      </c>
      <c r="P10" s="233">
        <f>SUM(P11:P33)</f>
        <v>2081</v>
      </c>
      <c r="Q10" s="234">
        <f>SUM(Q11:Q33)</f>
        <v>425</v>
      </c>
      <c r="R10" s="233">
        <f t="shared" si="4"/>
        <v>1758257</v>
      </c>
      <c r="S10" s="236">
        <f t="shared" si="5"/>
        <v>0.3202389675314587</v>
      </c>
      <c r="T10" s="235">
        <f>SUM(T11:T33)</f>
        <v>799113</v>
      </c>
      <c r="U10" s="234">
        <f>SUM(U11:U33)</f>
        <v>803987</v>
      </c>
      <c r="V10" s="233">
        <f>SUM(V11:V33)</f>
        <v>600</v>
      </c>
      <c r="W10" s="234">
        <f>SUM(W11:W33)</f>
        <v>867</v>
      </c>
      <c r="X10" s="233">
        <f t="shared" si="6"/>
        <v>1604567</v>
      </c>
      <c r="Y10" s="232">
        <f t="shared" si="7"/>
        <v>0.09578284982802221</v>
      </c>
    </row>
    <row r="11" spans="1:25" ht="19.5" customHeight="1">
      <c r="A11" s="230" t="s">
        <v>268</v>
      </c>
      <c r="B11" s="228">
        <v>30688</v>
      </c>
      <c r="C11" s="225">
        <v>33213</v>
      </c>
      <c r="D11" s="224">
        <v>0</v>
      </c>
      <c r="E11" s="225">
        <v>0</v>
      </c>
      <c r="F11" s="224">
        <f t="shared" si="0"/>
        <v>63901</v>
      </c>
      <c r="G11" s="227">
        <f t="shared" si="1"/>
        <v>0.0694020116493635</v>
      </c>
      <c r="H11" s="228">
        <v>28086</v>
      </c>
      <c r="I11" s="225">
        <v>33800</v>
      </c>
      <c r="J11" s="224">
        <v>0</v>
      </c>
      <c r="K11" s="225">
        <v>0</v>
      </c>
      <c r="L11" s="224">
        <f t="shared" si="2"/>
        <v>61886</v>
      </c>
      <c r="M11" s="229">
        <f t="shared" si="3"/>
        <v>0.03255986814465306</v>
      </c>
      <c r="N11" s="228">
        <v>170182</v>
      </c>
      <c r="O11" s="225">
        <v>184332</v>
      </c>
      <c r="P11" s="224">
        <v>1019</v>
      </c>
      <c r="Q11" s="225">
        <v>81</v>
      </c>
      <c r="R11" s="224">
        <f t="shared" si="4"/>
        <v>355614</v>
      </c>
      <c r="S11" s="227">
        <f t="shared" si="5"/>
        <v>0.06476951901782968</v>
      </c>
      <c r="T11" s="228">
        <v>172214</v>
      </c>
      <c r="U11" s="225">
        <v>180116</v>
      </c>
      <c r="V11" s="224">
        <v>223</v>
      </c>
      <c r="W11" s="225">
        <v>298</v>
      </c>
      <c r="X11" s="224">
        <f t="shared" si="6"/>
        <v>352851</v>
      </c>
      <c r="Y11" s="223">
        <f t="shared" si="7"/>
        <v>0.007830500692927123</v>
      </c>
    </row>
    <row r="12" spans="1:25" ht="19.5" customHeight="1">
      <c r="A12" s="230" t="s">
        <v>269</v>
      </c>
      <c r="B12" s="228">
        <v>12366</v>
      </c>
      <c r="C12" s="225">
        <v>13662</v>
      </c>
      <c r="D12" s="224">
        <v>1</v>
      </c>
      <c r="E12" s="225">
        <v>0</v>
      </c>
      <c r="F12" s="224">
        <f t="shared" si="0"/>
        <v>26029</v>
      </c>
      <c r="G12" s="227">
        <f t="shared" si="1"/>
        <v>0.028269744780539938</v>
      </c>
      <c r="H12" s="228">
        <v>11756</v>
      </c>
      <c r="I12" s="225">
        <v>12285</v>
      </c>
      <c r="J12" s="224"/>
      <c r="K12" s="225"/>
      <c r="L12" s="224">
        <f t="shared" si="2"/>
        <v>24041</v>
      </c>
      <c r="M12" s="229">
        <f t="shared" si="3"/>
        <v>0.08269206771764903</v>
      </c>
      <c r="N12" s="228">
        <v>85037</v>
      </c>
      <c r="O12" s="225">
        <v>83597</v>
      </c>
      <c r="P12" s="224">
        <v>41</v>
      </c>
      <c r="Q12" s="225"/>
      <c r="R12" s="224">
        <f t="shared" si="4"/>
        <v>168675</v>
      </c>
      <c r="S12" s="227">
        <f t="shared" si="5"/>
        <v>0.03072150877168059</v>
      </c>
      <c r="T12" s="228">
        <v>78978</v>
      </c>
      <c r="U12" s="225">
        <v>76227</v>
      </c>
      <c r="V12" s="224"/>
      <c r="W12" s="225">
        <v>78</v>
      </c>
      <c r="X12" s="224">
        <f t="shared" si="6"/>
        <v>155283</v>
      </c>
      <c r="Y12" s="223">
        <f t="shared" si="7"/>
        <v>0.08624253781804825</v>
      </c>
    </row>
    <row r="13" spans="1:25" ht="19.5" customHeight="1">
      <c r="A13" s="230" t="s">
        <v>270</v>
      </c>
      <c r="B13" s="228">
        <v>10174</v>
      </c>
      <c r="C13" s="225">
        <v>12101</v>
      </c>
      <c r="D13" s="224">
        <v>0</v>
      </c>
      <c r="E13" s="225">
        <v>0</v>
      </c>
      <c r="F13" s="224">
        <f t="shared" si="0"/>
        <v>22275</v>
      </c>
      <c r="G13" s="227">
        <f t="shared" si="1"/>
        <v>0.024192576164529068</v>
      </c>
      <c r="H13" s="228">
        <v>8994</v>
      </c>
      <c r="I13" s="225">
        <v>10027</v>
      </c>
      <c r="J13" s="224">
        <v>12</v>
      </c>
      <c r="K13" s="225">
        <v>69</v>
      </c>
      <c r="L13" s="224">
        <f t="shared" si="2"/>
        <v>19102</v>
      </c>
      <c r="M13" s="229">
        <f t="shared" si="3"/>
        <v>0.16610826091508746</v>
      </c>
      <c r="N13" s="228">
        <v>57870</v>
      </c>
      <c r="O13" s="225">
        <v>62977</v>
      </c>
      <c r="P13" s="224">
        <v>69</v>
      </c>
      <c r="Q13" s="225">
        <v>78</v>
      </c>
      <c r="R13" s="224">
        <f t="shared" si="4"/>
        <v>120994</v>
      </c>
      <c r="S13" s="227">
        <f t="shared" si="5"/>
        <v>0.02203716159668428</v>
      </c>
      <c r="T13" s="228">
        <v>53621</v>
      </c>
      <c r="U13" s="225">
        <v>57143</v>
      </c>
      <c r="V13" s="224">
        <v>92</v>
      </c>
      <c r="W13" s="225">
        <v>182</v>
      </c>
      <c r="X13" s="224">
        <f t="shared" si="6"/>
        <v>111038</v>
      </c>
      <c r="Y13" s="223">
        <f t="shared" si="7"/>
        <v>0.08966299825285029</v>
      </c>
    </row>
    <row r="14" spans="1:25" ht="19.5" customHeight="1">
      <c r="A14" s="230" t="s">
        <v>271</v>
      </c>
      <c r="B14" s="228">
        <v>9608</v>
      </c>
      <c r="C14" s="225">
        <v>12494</v>
      </c>
      <c r="D14" s="224">
        <v>0</v>
      </c>
      <c r="E14" s="225">
        <v>0</v>
      </c>
      <c r="F14" s="224">
        <f t="shared" si="0"/>
        <v>22102</v>
      </c>
      <c r="G14" s="227">
        <f t="shared" si="1"/>
        <v>0.024004683204867407</v>
      </c>
      <c r="H14" s="228">
        <v>9147</v>
      </c>
      <c r="I14" s="225">
        <v>13510</v>
      </c>
      <c r="J14" s="224">
        <v>0</v>
      </c>
      <c r="K14" s="225"/>
      <c r="L14" s="224">
        <f t="shared" si="2"/>
        <v>22657</v>
      </c>
      <c r="M14" s="229">
        <f t="shared" si="3"/>
        <v>-0.024495740830648316</v>
      </c>
      <c r="N14" s="228">
        <v>58375</v>
      </c>
      <c r="O14" s="225">
        <v>63898</v>
      </c>
      <c r="P14" s="224">
        <v>4</v>
      </c>
      <c r="Q14" s="225">
        <v>10</v>
      </c>
      <c r="R14" s="224">
        <f t="shared" si="4"/>
        <v>122287</v>
      </c>
      <c r="S14" s="227">
        <f t="shared" si="5"/>
        <v>0.022272661290425398</v>
      </c>
      <c r="T14" s="228">
        <v>59297</v>
      </c>
      <c r="U14" s="225">
        <v>65039</v>
      </c>
      <c r="V14" s="224">
        <v>122</v>
      </c>
      <c r="W14" s="225">
        <v>12</v>
      </c>
      <c r="X14" s="224">
        <f t="shared" si="6"/>
        <v>124470</v>
      </c>
      <c r="Y14" s="223">
        <f t="shared" si="7"/>
        <v>-0.017538362657668505</v>
      </c>
    </row>
    <row r="15" spans="1:25" ht="19.5" customHeight="1">
      <c r="A15" s="230" t="s">
        <v>272</v>
      </c>
      <c r="B15" s="228">
        <v>10135</v>
      </c>
      <c r="C15" s="225">
        <v>11354</v>
      </c>
      <c r="D15" s="224">
        <v>0</v>
      </c>
      <c r="E15" s="225">
        <v>0</v>
      </c>
      <c r="F15" s="224">
        <f t="shared" si="0"/>
        <v>21489</v>
      </c>
      <c r="G15" s="227">
        <f t="shared" si="1"/>
        <v>0.02333891219751134</v>
      </c>
      <c r="H15" s="228">
        <v>9601</v>
      </c>
      <c r="I15" s="225">
        <v>10708</v>
      </c>
      <c r="J15" s="224"/>
      <c r="K15" s="225"/>
      <c r="L15" s="224">
        <f t="shared" si="2"/>
        <v>20309</v>
      </c>
      <c r="M15" s="229">
        <f t="shared" si="3"/>
        <v>0.058102319168841454</v>
      </c>
      <c r="N15" s="228">
        <v>49361</v>
      </c>
      <c r="O15" s="225">
        <v>49760</v>
      </c>
      <c r="P15" s="224">
        <v>589</v>
      </c>
      <c r="Q15" s="225"/>
      <c r="R15" s="224">
        <f t="shared" si="4"/>
        <v>99710</v>
      </c>
      <c r="S15" s="227">
        <f t="shared" si="5"/>
        <v>0.01816061443381812</v>
      </c>
      <c r="T15" s="228">
        <v>44709</v>
      </c>
      <c r="U15" s="225">
        <v>45622</v>
      </c>
      <c r="V15" s="224"/>
      <c r="W15" s="225"/>
      <c r="X15" s="224">
        <f t="shared" si="6"/>
        <v>90331</v>
      </c>
      <c r="Y15" s="223">
        <f t="shared" si="7"/>
        <v>0.10382925020203482</v>
      </c>
    </row>
    <row r="16" spans="1:25" ht="19.5" customHeight="1">
      <c r="A16" s="230" t="s">
        <v>273</v>
      </c>
      <c r="B16" s="228">
        <v>10388</v>
      </c>
      <c r="C16" s="225">
        <v>10918</v>
      </c>
      <c r="D16" s="224">
        <v>0</v>
      </c>
      <c r="E16" s="225">
        <v>0</v>
      </c>
      <c r="F16" s="224">
        <f aca="true" t="shared" si="8" ref="F16:F22">SUM(B16:E16)</f>
        <v>21306</v>
      </c>
      <c r="G16" s="227">
        <f aca="true" t="shared" si="9" ref="G16:G22">F16/$F$9</f>
        <v>0.02314015837312935</v>
      </c>
      <c r="H16" s="228">
        <v>9479</v>
      </c>
      <c r="I16" s="225">
        <v>9899</v>
      </c>
      <c r="J16" s="224"/>
      <c r="K16" s="225"/>
      <c r="L16" s="224">
        <f aca="true" t="shared" si="10" ref="L16:L22">SUM(H16:K16)</f>
        <v>19378</v>
      </c>
      <c r="M16" s="229">
        <f aca="true" t="shared" si="11" ref="M16:M21">IF(ISERROR(F16/L16-1),"         /0",(F16/L16-1))</f>
        <v>0.09949427185468052</v>
      </c>
      <c r="N16" s="228">
        <v>54832</v>
      </c>
      <c r="O16" s="225">
        <v>57074</v>
      </c>
      <c r="P16" s="224">
        <v>0</v>
      </c>
      <c r="Q16" s="225">
        <v>8</v>
      </c>
      <c r="R16" s="224">
        <f aca="true" t="shared" si="12" ref="R16:R22">SUM(N16:Q16)</f>
        <v>111914</v>
      </c>
      <c r="S16" s="227">
        <f aca="true" t="shared" si="13" ref="S16:S22">R16/$R$9</f>
        <v>0.02038338184481317</v>
      </c>
      <c r="T16" s="228">
        <v>51977</v>
      </c>
      <c r="U16" s="225">
        <v>53070</v>
      </c>
      <c r="V16" s="224">
        <v>8</v>
      </c>
      <c r="W16" s="225">
        <v>2</v>
      </c>
      <c r="X16" s="224">
        <f aca="true" t="shared" si="14" ref="X16:X22">SUM(T16:W16)</f>
        <v>105057</v>
      </c>
      <c r="Y16" s="223">
        <f aca="true" t="shared" si="15" ref="Y16:Y21">IF(ISERROR(R16/X16-1),"         /0",(R16/X16-1))</f>
        <v>0.06526932998277135</v>
      </c>
    </row>
    <row r="17" spans="1:25" ht="19.5" customHeight="1">
      <c r="A17" s="230" t="s">
        <v>274</v>
      </c>
      <c r="B17" s="228">
        <v>8631</v>
      </c>
      <c r="C17" s="225">
        <v>9720</v>
      </c>
      <c r="D17" s="224">
        <v>0</v>
      </c>
      <c r="E17" s="225">
        <v>0</v>
      </c>
      <c r="F17" s="224">
        <f t="shared" si="8"/>
        <v>18351</v>
      </c>
      <c r="G17" s="227">
        <f t="shared" si="9"/>
        <v>0.019930772848272632</v>
      </c>
      <c r="H17" s="228">
        <v>8027</v>
      </c>
      <c r="I17" s="225">
        <v>8799</v>
      </c>
      <c r="J17" s="224"/>
      <c r="K17" s="225"/>
      <c r="L17" s="224">
        <f t="shared" si="10"/>
        <v>16826</v>
      </c>
      <c r="M17" s="229">
        <f t="shared" si="11"/>
        <v>0.0906335433258052</v>
      </c>
      <c r="N17" s="228">
        <v>53811</v>
      </c>
      <c r="O17" s="225">
        <v>57109</v>
      </c>
      <c r="P17" s="224">
        <v>0</v>
      </c>
      <c r="Q17" s="225"/>
      <c r="R17" s="224">
        <f t="shared" si="12"/>
        <v>110920</v>
      </c>
      <c r="S17" s="227">
        <f t="shared" si="13"/>
        <v>0.020202340316910098</v>
      </c>
      <c r="T17" s="228">
        <v>50204</v>
      </c>
      <c r="U17" s="225">
        <v>52989</v>
      </c>
      <c r="V17" s="224"/>
      <c r="W17" s="225"/>
      <c r="X17" s="224">
        <f t="shared" si="14"/>
        <v>103193</v>
      </c>
      <c r="Y17" s="223">
        <f t="shared" si="15"/>
        <v>0.07487911001715242</v>
      </c>
    </row>
    <row r="18" spans="1:25" ht="19.5" customHeight="1">
      <c r="A18" s="230" t="s">
        <v>275</v>
      </c>
      <c r="B18" s="228">
        <v>6333</v>
      </c>
      <c r="C18" s="225">
        <v>7549</v>
      </c>
      <c r="D18" s="224">
        <v>0</v>
      </c>
      <c r="E18" s="225">
        <v>0</v>
      </c>
      <c r="F18" s="224">
        <f t="shared" si="8"/>
        <v>13882</v>
      </c>
      <c r="G18" s="227">
        <f t="shared" si="9"/>
        <v>0.015077052404758363</v>
      </c>
      <c r="H18" s="228">
        <v>6090</v>
      </c>
      <c r="I18" s="225">
        <v>7133</v>
      </c>
      <c r="J18" s="224">
        <v>6</v>
      </c>
      <c r="K18" s="225"/>
      <c r="L18" s="224">
        <f t="shared" si="10"/>
        <v>13229</v>
      </c>
      <c r="M18" s="229">
        <f t="shared" si="11"/>
        <v>0.049361251795298156</v>
      </c>
      <c r="N18" s="228">
        <v>52737</v>
      </c>
      <c r="O18" s="225">
        <v>51711</v>
      </c>
      <c r="P18" s="224">
        <v>4</v>
      </c>
      <c r="Q18" s="225">
        <v>0</v>
      </c>
      <c r="R18" s="224">
        <f t="shared" si="12"/>
        <v>104452</v>
      </c>
      <c r="S18" s="227">
        <f t="shared" si="13"/>
        <v>0.01902429544520279</v>
      </c>
      <c r="T18" s="228">
        <v>32013</v>
      </c>
      <c r="U18" s="225">
        <v>30578</v>
      </c>
      <c r="V18" s="224">
        <v>14</v>
      </c>
      <c r="W18" s="225">
        <v>6</v>
      </c>
      <c r="X18" s="224">
        <f t="shared" si="14"/>
        <v>62611</v>
      </c>
      <c r="Y18" s="223">
        <f t="shared" si="15"/>
        <v>0.668269153982527</v>
      </c>
    </row>
    <row r="19" spans="1:25" ht="19.5" customHeight="1">
      <c r="A19" s="230" t="s">
        <v>276</v>
      </c>
      <c r="B19" s="228">
        <v>4727</v>
      </c>
      <c r="C19" s="225">
        <v>4763</v>
      </c>
      <c r="D19" s="224">
        <v>51</v>
      </c>
      <c r="E19" s="225">
        <v>0</v>
      </c>
      <c r="F19" s="224">
        <f t="shared" si="8"/>
        <v>9541</v>
      </c>
      <c r="G19" s="227">
        <f t="shared" si="9"/>
        <v>0.01036235102966428</v>
      </c>
      <c r="H19" s="228">
        <v>4601</v>
      </c>
      <c r="I19" s="225">
        <v>4705</v>
      </c>
      <c r="J19" s="224"/>
      <c r="K19" s="225"/>
      <c r="L19" s="224">
        <f t="shared" si="10"/>
        <v>9306</v>
      </c>
      <c r="M19" s="229">
        <f t="shared" si="11"/>
        <v>0.025252525252525304</v>
      </c>
      <c r="N19" s="228">
        <v>25697</v>
      </c>
      <c r="O19" s="225">
        <v>25477</v>
      </c>
      <c r="P19" s="224">
        <v>54</v>
      </c>
      <c r="Q19" s="225">
        <v>15</v>
      </c>
      <c r="R19" s="224">
        <f t="shared" si="12"/>
        <v>51243</v>
      </c>
      <c r="S19" s="227">
        <f t="shared" si="13"/>
        <v>0.009333109672371297</v>
      </c>
      <c r="T19" s="228">
        <v>25652</v>
      </c>
      <c r="U19" s="225">
        <v>25221</v>
      </c>
      <c r="V19" s="224">
        <v>10</v>
      </c>
      <c r="W19" s="225">
        <v>5</v>
      </c>
      <c r="X19" s="224">
        <f t="shared" si="14"/>
        <v>50888</v>
      </c>
      <c r="Y19" s="223">
        <f t="shared" si="15"/>
        <v>0.006976104386102744</v>
      </c>
    </row>
    <row r="20" spans="1:25" ht="19.5" customHeight="1">
      <c r="A20" s="230" t="s">
        <v>277</v>
      </c>
      <c r="B20" s="228">
        <v>4231</v>
      </c>
      <c r="C20" s="225">
        <v>5217</v>
      </c>
      <c r="D20" s="224">
        <v>0</v>
      </c>
      <c r="E20" s="225">
        <v>0</v>
      </c>
      <c r="F20" s="224">
        <f t="shared" si="8"/>
        <v>9448</v>
      </c>
      <c r="G20" s="227">
        <f t="shared" si="9"/>
        <v>0.010261344987765236</v>
      </c>
      <c r="H20" s="228">
        <v>4080</v>
      </c>
      <c r="I20" s="225">
        <v>4521</v>
      </c>
      <c r="J20" s="224"/>
      <c r="K20" s="225"/>
      <c r="L20" s="224">
        <f t="shared" si="10"/>
        <v>8601</v>
      </c>
      <c r="M20" s="229">
        <f t="shared" si="11"/>
        <v>0.09847692128822239</v>
      </c>
      <c r="N20" s="228">
        <v>25533</v>
      </c>
      <c r="O20" s="225">
        <v>22315</v>
      </c>
      <c r="P20" s="224"/>
      <c r="Q20" s="225"/>
      <c r="R20" s="224">
        <f t="shared" si="12"/>
        <v>47848</v>
      </c>
      <c r="S20" s="227">
        <f t="shared" si="13"/>
        <v>0.008714763608758695</v>
      </c>
      <c r="T20" s="228">
        <v>24617</v>
      </c>
      <c r="U20" s="225">
        <v>20185</v>
      </c>
      <c r="V20" s="224"/>
      <c r="W20" s="225"/>
      <c r="X20" s="224">
        <f t="shared" si="14"/>
        <v>44802</v>
      </c>
      <c r="Y20" s="223">
        <f t="shared" si="15"/>
        <v>0.06798803624838179</v>
      </c>
    </row>
    <row r="21" spans="1:25" ht="19.5" customHeight="1">
      <c r="A21" s="230" t="s">
        <v>278</v>
      </c>
      <c r="B21" s="228">
        <v>2523</v>
      </c>
      <c r="C21" s="225">
        <v>6383</v>
      </c>
      <c r="D21" s="224">
        <v>0</v>
      </c>
      <c r="E21" s="225">
        <v>0</v>
      </c>
      <c r="F21" s="224">
        <f t="shared" si="8"/>
        <v>8906</v>
      </c>
      <c r="G21" s="227">
        <f t="shared" si="9"/>
        <v>0.009672686119923496</v>
      </c>
      <c r="H21" s="228">
        <v>2893</v>
      </c>
      <c r="I21" s="225">
        <v>7380</v>
      </c>
      <c r="J21" s="224"/>
      <c r="K21" s="225"/>
      <c r="L21" s="224">
        <f t="shared" si="10"/>
        <v>10273</v>
      </c>
      <c r="M21" s="229">
        <f t="shared" si="11"/>
        <v>-0.13306726370096367</v>
      </c>
      <c r="N21" s="228">
        <v>12390</v>
      </c>
      <c r="O21" s="225">
        <v>28239</v>
      </c>
      <c r="P21" s="224"/>
      <c r="Q21" s="225"/>
      <c r="R21" s="224">
        <f t="shared" si="12"/>
        <v>40629</v>
      </c>
      <c r="S21" s="227">
        <f t="shared" si="13"/>
        <v>0.007399935852287598</v>
      </c>
      <c r="T21" s="228">
        <v>12179</v>
      </c>
      <c r="U21" s="225">
        <v>28754</v>
      </c>
      <c r="V21" s="224"/>
      <c r="W21" s="225"/>
      <c r="X21" s="224">
        <f t="shared" si="14"/>
        <v>40933</v>
      </c>
      <c r="Y21" s="223">
        <f t="shared" si="15"/>
        <v>-0.007426770576307584</v>
      </c>
    </row>
    <row r="22" spans="1:25" ht="19.5" customHeight="1">
      <c r="A22" s="230" t="s">
        <v>279</v>
      </c>
      <c r="B22" s="228">
        <v>3110</v>
      </c>
      <c r="C22" s="225">
        <v>3787</v>
      </c>
      <c r="D22" s="224">
        <v>0</v>
      </c>
      <c r="E22" s="225">
        <v>0</v>
      </c>
      <c r="F22" s="224">
        <f t="shared" si="8"/>
        <v>6897</v>
      </c>
      <c r="G22" s="227">
        <f t="shared" si="9"/>
        <v>0.0074907383976097405</v>
      </c>
      <c r="H22" s="228">
        <v>169</v>
      </c>
      <c r="I22" s="225">
        <v>117</v>
      </c>
      <c r="J22" s="224"/>
      <c r="K22" s="225"/>
      <c r="L22" s="224">
        <f t="shared" si="10"/>
        <v>286</v>
      </c>
      <c r="M22" s="229" t="s">
        <v>50</v>
      </c>
      <c r="N22" s="228">
        <v>17756</v>
      </c>
      <c r="O22" s="225">
        <v>12467</v>
      </c>
      <c r="P22" s="224"/>
      <c r="Q22" s="225"/>
      <c r="R22" s="224">
        <f t="shared" si="12"/>
        <v>30223</v>
      </c>
      <c r="S22" s="227">
        <f t="shared" si="13"/>
        <v>0.005504645973656454</v>
      </c>
      <c r="T22" s="228">
        <v>991</v>
      </c>
      <c r="U22" s="225">
        <v>472</v>
      </c>
      <c r="V22" s="224"/>
      <c r="W22" s="225"/>
      <c r="X22" s="224">
        <f t="shared" si="14"/>
        <v>1463</v>
      </c>
      <c r="Y22" s="223" t="s">
        <v>50</v>
      </c>
    </row>
    <row r="23" spans="1:25" ht="19.5" customHeight="1">
      <c r="A23" s="230" t="s">
        <v>280</v>
      </c>
      <c r="B23" s="228">
        <v>3142</v>
      </c>
      <c r="C23" s="225">
        <v>3673</v>
      </c>
      <c r="D23" s="224">
        <v>0</v>
      </c>
      <c r="E23" s="225">
        <v>0</v>
      </c>
      <c r="F23" s="224">
        <f t="shared" si="0"/>
        <v>6815</v>
      </c>
      <c r="G23" s="227">
        <f t="shared" si="1"/>
        <v>0.007401679306903057</v>
      </c>
      <c r="H23" s="228">
        <v>3082</v>
      </c>
      <c r="I23" s="225">
        <v>3790</v>
      </c>
      <c r="J23" s="224"/>
      <c r="K23" s="225"/>
      <c r="L23" s="224">
        <f t="shared" si="2"/>
        <v>6872</v>
      </c>
      <c r="M23" s="229">
        <f t="shared" si="3"/>
        <v>-0.00829452852153667</v>
      </c>
      <c r="N23" s="228">
        <v>18910</v>
      </c>
      <c r="O23" s="225">
        <v>18601</v>
      </c>
      <c r="P23" s="224">
        <v>20</v>
      </c>
      <c r="Q23" s="225">
        <v>3</v>
      </c>
      <c r="R23" s="224">
        <f t="shared" si="4"/>
        <v>37534</v>
      </c>
      <c r="S23" s="227">
        <f t="shared" si="5"/>
        <v>0.006836230088846949</v>
      </c>
      <c r="T23" s="228">
        <v>19397</v>
      </c>
      <c r="U23" s="225">
        <v>18887</v>
      </c>
      <c r="V23" s="224">
        <v>7</v>
      </c>
      <c r="W23" s="225">
        <v>1</v>
      </c>
      <c r="X23" s="224">
        <f t="shared" si="6"/>
        <v>38292</v>
      </c>
      <c r="Y23" s="223">
        <f t="shared" si="7"/>
        <v>-0.019795257495038077</v>
      </c>
    </row>
    <row r="24" spans="1:25" ht="19.5" customHeight="1">
      <c r="A24" s="230" t="s">
        <v>281</v>
      </c>
      <c r="B24" s="228">
        <v>3035</v>
      </c>
      <c r="C24" s="225">
        <v>3647</v>
      </c>
      <c r="D24" s="224">
        <v>0</v>
      </c>
      <c r="E24" s="225">
        <v>0</v>
      </c>
      <c r="F24" s="224">
        <f t="shared" si="0"/>
        <v>6682</v>
      </c>
      <c r="G24" s="227">
        <f t="shared" si="1"/>
        <v>0.007257229806122704</v>
      </c>
      <c r="H24" s="228">
        <v>3125</v>
      </c>
      <c r="I24" s="225">
        <v>4534</v>
      </c>
      <c r="J24" s="224"/>
      <c r="K24" s="225"/>
      <c r="L24" s="224">
        <f t="shared" si="2"/>
        <v>7659</v>
      </c>
      <c r="M24" s="229">
        <f t="shared" si="3"/>
        <v>-0.12756234495364926</v>
      </c>
      <c r="N24" s="228">
        <v>20362</v>
      </c>
      <c r="O24" s="225">
        <v>22440</v>
      </c>
      <c r="P24" s="224"/>
      <c r="Q24" s="225"/>
      <c r="R24" s="224">
        <f t="shared" si="4"/>
        <v>42802</v>
      </c>
      <c r="S24" s="227">
        <f t="shared" si="5"/>
        <v>0.007795713759866444</v>
      </c>
      <c r="T24" s="228">
        <v>20044</v>
      </c>
      <c r="U24" s="225">
        <v>22148</v>
      </c>
      <c r="V24" s="224"/>
      <c r="W24" s="225"/>
      <c r="X24" s="224">
        <f t="shared" si="6"/>
        <v>42192</v>
      </c>
      <c r="Y24" s="223">
        <f t="shared" si="7"/>
        <v>0.01445771710276822</v>
      </c>
    </row>
    <row r="25" spans="1:25" ht="19.5" customHeight="1">
      <c r="A25" s="230" t="s">
        <v>282</v>
      </c>
      <c r="B25" s="228">
        <v>3158</v>
      </c>
      <c r="C25" s="225">
        <v>2967</v>
      </c>
      <c r="D25" s="224">
        <v>0</v>
      </c>
      <c r="E25" s="225">
        <v>0</v>
      </c>
      <c r="F25" s="224">
        <f t="shared" si="0"/>
        <v>6125</v>
      </c>
      <c r="G25" s="227">
        <f t="shared" si="1"/>
        <v>0.0066522796412004735</v>
      </c>
      <c r="H25" s="228">
        <v>2590</v>
      </c>
      <c r="I25" s="225">
        <v>2670</v>
      </c>
      <c r="J25" s="224"/>
      <c r="K25" s="225"/>
      <c r="L25" s="224">
        <f t="shared" si="2"/>
        <v>5260</v>
      </c>
      <c r="M25" s="229">
        <f t="shared" si="3"/>
        <v>0.164448669201521</v>
      </c>
      <c r="N25" s="228">
        <v>16807</v>
      </c>
      <c r="O25" s="225">
        <v>15545</v>
      </c>
      <c r="P25" s="224">
        <v>39</v>
      </c>
      <c r="Q25" s="225"/>
      <c r="R25" s="224">
        <f t="shared" si="4"/>
        <v>32391</v>
      </c>
      <c r="S25" s="227">
        <f t="shared" si="5"/>
        <v>0.005899513209565768</v>
      </c>
      <c r="T25" s="228">
        <v>15689</v>
      </c>
      <c r="U25" s="225">
        <v>14544</v>
      </c>
      <c r="V25" s="224"/>
      <c r="W25" s="225"/>
      <c r="X25" s="224">
        <f t="shared" si="6"/>
        <v>30233</v>
      </c>
      <c r="Y25" s="223">
        <f t="shared" si="7"/>
        <v>0.07137895676909345</v>
      </c>
    </row>
    <row r="26" spans="1:25" ht="19.5" customHeight="1">
      <c r="A26" s="230" t="s">
        <v>283</v>
      </c>
      <c r="B26" s="228">
        <v>2331</v>
      </c>
      <c r="C26" s="225">
        <v>2630</v>
      </c>
      <c r="D26" s="224">
        <v>0</v>
      </c>
      <c r="E26" s="225">
        <v>0</v>
      </c>
      <c r="F26" s="224">
        <f t="shared" si="0"/>
        <v>4961</v>
      </c>
      <c r="G26" s="227">
        <f t="shared" si="1"/>
        <v>0.005388074987754375</v>
      </c>
      <c r="H26" s="228">
        <v>2142</v>
      </c>
      <c r="I26" s="225">
        <v>2462</v>
      </c>
      <c r="J26" s="224"/>
      <c r="K26" s="225"/>
      <c r="L26" s="224">
        <f t="shared" si="2"/>
        <v>4604</v>
      </c>
      <c r="M26" s="229">
        <f t="shared" si="3"/>
        <v>0.07754126846220677</v>
      </c>
      <c r="N26" s="228">
        <v>16365</v>
      </c>
      <c r="O26" s="225">
        <v>17098</v>
      </c>
      <c r="P26" s="224">
        <v>2</v>
      </c>
      <c r="Q26" s="225"/>
      <c r="R26" s="224">
        <f t="shared" si="4"/>
        <v>33465</v>
      </c>
      <c r="S26" s="227">
        <f t="shared" si="5"/>
        <v>0.00609512548418136</v>
      </c>
      <c r="T26" s="228">
        <v>14893</v>
      </c>
      <c r="U26" s="225">
        <v>15302</v>
      </c>
      <c r="V26" s="224">
        <v>9</v>
      </c>
      <c r="W26" s="225">
        <v>1</v>
      </c>
      <c r="X26" s="224">
        <f t="shared" si="6"/>
        <v>30205</v>
      </c>
      <c r="Y26" s="223">
        <f t="shared" si="7"/>
        <v>0.10792915080284726</v>
      </c>
    </row>
    <row r="27" spans="1:25" ht="19.5" customHeight="1">
      <c r="A27" s="230" t="s">
        <v>284</v>
      </c>
      <c r="B27" s="228">
        <v>1675</v>
      </c>
      <c r="C27" s="225">
        <v>2554</v>
      </c>
      <c r="D27" s="224">
        <v>0</v>
      </c>
      <c r="E27" s="225">
        <v>0</v>
      </c>
      <c r="F27" s="224">
        <f t="shared" si="0"/>
        <v>4229</v>
      </c>
      <c r="G27" s="227">
        <f t="shared" si="1"/>
        <v>0.004593059690226417</v>
      </c>
      <c r="H27" s="228">
        <v>1954</v>
      </c>
      <c r="I27" s="225">
        <v>3274</v>
      </c>
      <c r="J27" s="224"/>
      <c r="K27" s="225">
        <v>6</v>
      </c>
      <c r="L27" s="224">
        <f t="shared" si="2"/>
        <v>5234</v>
      </c>
      <c r="M27" s="229">
        <f t="shared" si="3"/>
        <v>-0.1920137562094001</v>
      </c>
      <c r="N27" s="228">
        <v>13461</v>
      </c>
      <c r="O27" s="225">
        <v>13541</v>
      </c>
      <c r="P27" s="224">
        <v>0</v>
      </c>
      <c r="Q27" s="225">
        <v>9</v>
      </c>
      <c r="R27" s="224">
        <f t="shared" si="4"/>
        <v>27011</v>
      </c>
      <c r="S27" s="227">
        <f t="shared" si="5"/>
        <v>0.0049196304931487436</v>
      </c>
      <c r="T27" s="228">
        <v>15870</v>
      </c>
      <c r="U27" s="225">
        <v>15484</v>
      </c>
      <c r="V27" s="224">
        <v>28</v>
      </c>
      <c r="W27" s="225">
        <v>53</v>
      </c>
      <c r="X27" s="224">
        <f t="shared" si="6"/>
        <v>31435</v>
      </c>
      <c r="Y27" s="223">
        <f t="shared" si="7"/>
        <v>-0.14073484968983618</v>
      </c>
    </row>
    <row r="28" spans="1:25" ht="19.5" customHeight="1">
      <c r="A28" s="230" t="s">
        <v>285</v>
      </c>
      <c r="B28" s="228">
        <v>1867</v>
      </c>
      <c r="C28" s="225">
        <v>1859</v>
      </c>
      <c r="D28" s="224">
        <v>0</v>
      </c>
      <c r="E28" s="225">
        <v>0</v>
      </c>
      <c r="F28" s="224">
        <f t="shared" si="0"/>
        <v>3726</v>
      </c>
      <c r="G28" s="227">
        <f t="shared" si="1"/>
        <v>0.004046758194793953</v>
      </c>
      <c r="H28" s="228">
        <v>1618</v>
      </c>
      <c r="I28" s="225">
        <v>1488</v>
      </c>
      <c r="J28" s="224"/>
      <c r="K28" s="225"/>
      <c r="L28" s="224">
        <f t="shared" si="2"/>
        <v>3106</v>
      </c>
      <c r="M28" s="229">
        <f t="shared" si="3"/>
        <v>0.19961365099806816</v>
      </c>
      <c r="N28" s="228">
        <v>10150</v>
      </c>
      <c r="O28" s="225">
        <v>8679</v>
      </c>
      <c r="P28" s="224"/>
      <c r="Q28" s="225"/>
      <c r="R28" s="224">
        <f t="shared" si="4"/>
        <v>18829</v>
      </c>
      <c r="S28" s="227">
        <f t="shared" si="5"/>
        <v>0.003429407373125678</v>
      </c>
      <c r="T28" s="228">
        <v>7171</v>
      </c>
      <c r="U28" s="225">
        <v>5150</v>
      </c>
      <c r="V28" s="224"/>
      <c r="W28" s="225"/>
      <c r="X28" s="224">
        <f t="shared" si="6"/>
        <v>12321</v>
      </c>
      <c r="Y28" s="223">
        <f t="shared" si="7"/>
        <v>0.5282038795552308</v>
      </c>
    </row>
    <row r="29" spans="1:25" ht="19.5" customHeight="1">
      <c r="A29" s="230" t="s">
        <v>286</v>
      </c>
      <c r="B29" s="228">
        <v>1198</v>
      </c>
      <c r="C29" s="225">
        <v>1336</v>
      </c>
      <c r="D29" s="224">
        <v>0</v>
      </c>
      <c r="E29" s="225">
        <v>0</v>
      </c>
      <c r="F29" s="224">
        <f t="shared" si="0"/>
        <v>2534</v>
      </c>
      <c r="G29" s="227">
        <f t="shared" si="1"/>
        <v>0.0027521431201309385</v>
      </c>
      <c r="H29" s="228">
        <v>1265</v>
      </c>
      <c r="I29" s="225">
        <v>1255</v>
      </c>
      <c r="J29" s="224"/>
      <c r="K29" s="225"/>
      <c r="L29" s="224">
        <f t="shared" si="2"/>
        <v>2520</v>
      </c>
      <c r="M29" s="229">
        <f t="shared" si="3"/>
        <v>0.005555555555555536</v>
      </c>
      <c r="N29" s="228">
        <v>8110</v>
      </c>
      <c r="O29" s="225">
        <v>7848</v>
      </c>
      <c r="P29" s="224"/>
      <c r="Q29" s="225"/>
      <c r="R29" s="224">
        <f t="shared" si="4"/>
        <v>15958</v>
      </c>
      <c r="S29" s="227">
        <f t="shared" si="5"/>
        <v>0.002906499700480088</v>
      </c>
      <c r="T29" s="228">
        <v>8347</v>
      </c>
      <c r="U29" s="225">
        <v>7877</v>
      </c>
      <c r="V29" s="224"/>
      <c r="W29" s="225"/>
      <c r="X29" s="224">
        <f t="shared" si="6"/>
        <v>16224</v>
      </c>
      <c r="Y29" s="223">
        <f t="shared" si="7"/>
        <v>-0.016395463510848085</v>
      </c>
    </row>
    <row r="30" spans="1:25" ht="19.5" customHeight="1">
      <c r="A30" s="230" t="s">
        <v>287</v>
      </c>
      <c r="B30" s="228">
        <v>1092</v>
      </c>
      <c r="C30" s="225">
        <v>1267</v>
      </c>
      <c r="D30" s="224">
        <v>0</v>
      </c>
      <c r="E30" s="225">
        <v>0</v>
      </c>
      <c r="F30" s="224">
        <f t="shared" si="0"/>
        <v>2359</v>
      </c>
      <c r="G30" s="227">
        <f t="shared" si="1"/>
        <v>0.0025620779875252108</v>
      </c>
      <c r="H30" s="228">
        <v>1045</v>
      </c>
      <c r="I30" s="225">
        <v>1329</v>
      </c>
      <c r="J30" s="224">
        <v>3</v>
      </c>
      <c r="K30" s="225">
        <v>36</v>
      </c>
      <c r="L30" s="224">
        <f t="shared" si="2"/>
        <v>2413</v>
      </c>
      <c r="M30" s="229">
        <f t="shared" si="3"/>
        <v>-0.02237878159966844</v>
      </c>
      <c r="N30" s="228">
        <v>5646</v>
      </c>
      <c r="O30" s="225">
        <v>5083</v>
      </c>
      <c r="P30" s="224">
        <v>7</v>
      </c>
      <c r="Q30" s="225">
        <v>3</v>
      </c>
      <c r="R30" s="224">
        <f t="shared" si="4"/>
        <v>10739</v>
      </c>
      <c r="S30" s="227">
        <f t="shared" si="5"/>
        <v>0.0019559406118220117</v>
      </c>
      <c r="T30" s="228">
        <v>8674</v>
      </c>
      <c r="U30" s="225">
        <v>7401</v>
      </c>
      <c r="V30" s="224">
        <v>11</v>
      </c>
      <c r="W30" s="225">
        <v>59</v>
      </c>
      <c r="X30" s="224">
        <f t="shared" si="6"/>
        <v>16145</v>
      </c>
      <c r="Y30" s="223">
        <f t="shared" si="7"/>
        <v>-0.3348405078971818</v>
      </c>
    </row>
    <row r="31" spans="1:25" ht="19.5" customHeight="1">
      <c r="A31" s="230" t="s">
        <v>288</v>
      </c>
      <c r="B31" s="228">
        <v>267</v>
      </c>
      <c r="C31" s="225">
        <v>293</v>
      </c>
      <c r="D31" s="224">
        <v>0</v>
      </c>
      <c r="E31" s="225">
        <v>0</v>
      </c>
      <c r="F31" s="224">
        <f t="shared" si="0"/>
        <v>560</v>
      </c>
      <c r="G31" s="227">
        <f t="shared" si="1"/>
        <v>0.000608208424338329</v>
      </c>
      <c r="H31" s="228">
        <v>319</v>
      </c>
      <c r="I31" s="225">
        <v>306</v>
      </c>
      <c r="J31" s="224"/>
      <c r="K31" s="225">
        <v>8</v>
      </c>
      <c r="L31" s="224">
        <f t="shared" si="2"/>
        <v>633</v>
      </c>
      <c r="M31" s="229">
        <f t="shared" si="3"/>
        <v>-0.11532385466034756</v>
      </c>
      <c r="N31" s="228">
        <v>2005</v>
      </c>
      <c r="O31" s="225">
        <v>1823</v>
      </c>
      <c r="P31" s="224">
        <v>8</v>
      </c>
      <c r="Q31" s="225">
        <v>4</v>
      </c>
      <c r="R31" s="224">
        <f t="shared" si="4"/>
        <v>3840</v>
      </c>
      <c r="S31" s="227">
        <f t="shared" si="5"/>
        <v>0.0006993958422009987</v>
      </c>
      <c r="T31" s="228">
        <v>2468</v>
      </c>
      <c r="U31" s="225">
        <v>2325</v>
      </c>
      <c r="V31" s="224">
        <v>6</v>
      </c>
      <c r="W31" s="225">
        <v>24</v>
      </c>
      <c r="X31" s="224">
        <f t="shared" si="6"/>
        <v>4823</v>
      </c>
      <c r="Y31" s="223">
        <f t="shared" si="7"/>
        <v>-0.2038150528716567</v>
      </c>
    </row>
    <row r="32" spans="1:25" ht="19.5" customHeight="1">
      <c r="A32" s="230" t="s">
        <v>289</v>
      </c>
      <c r="B32" s="228">
        <v>228</v>
      </c>
      <c r="C32" s="225">
        <v>302</v>
      </c>
      <c r="D32" s="224">
        <v>0</v>
      </c>
      <c r="E32" s="225">
        <v>0</v>
      </c>
      <c r="F32" s="224">
        <f t="shared" si="0"/>
        <v>530</v>
      </c>
      <c r="G32" s="227">
        <f t="shared" si="1"/>
        <v>0.0005756258301773471</v>
      </c>
      <c r="H32" s="228"/>
      <c r="I32" s="225"/>
      <c r="J32" s="224"/>
      <c r="K32" s="225"/>
      <c r="L32" s="224">
        <f t="shared" si="2"/>
        <v>0</v>
      </c>
      <c r="M32" s="229" t="str">
        <f t="shared" si="3"/>
        <v>         /0</v>
      </c>
      <c r="N32" s="228">
        <v>776</v>
      </c>
      <c r="O32" s="225">
        <v>589</v>
      </c>
      <c r="P32" s="224"/>
      <c r="Q32" s="225"/>
      <c r="R32" s="224">
        <f t="shared" si="4"/>
        <v>1365</v>
      </c>
      <c r="S32" s="227">
        <f t="shared" si="5"/>
        <v>0.00024861336578238627</v>
      </c>
      <c r="T32" s="228"/>
      <c r="U32" s="225"/>
      <c r="V32" s="224"/>
      <c r="W32" s="225"/>
      <c r="X32" s="224">
        <f t="shared" si="6"/>
        <v>0</v>
      </c>
      <c r="Y32" s="223" t="str">
        <f t="shared" si="7"/>
        <v>         /0</v>
      </c>
    </row>
    <row r="33" spans="1:25" ht="19.5" customHeight="1" thickBot="1">
      <c r="A33" s="230" t="s">
        <v>266</v>
      </c>
      <c r="B33" s="228">
        <v>17828</v>
      </c>
      <c r="C33" s="225">
        <v>14927</v>
      </c>
      <c r="D33" s="224">
        <v>2</v>
      </c>
      <c r="E33" s="225">
        <v>4</v>
      </c>
      <c r="F33" s="224">
        <f t="shared" si="0"/>
        <v>32761</v>
      </c>
      <c r="G33" s="227">
        <f t="shared" si="1"/>
        <v>0.035581278910264275</v>
      </c>
      <c r="H33" s="228">
        <v>13783</v>
      </c>
      <c r="I33" s="225">
        <v>12183</v>
      </c>
      <c r="J33" s="224">
        <v>22</v>
      </c>
      <c r="K33" s="225">
        <v>40</v>
      </c>
      <c r="L33" s="224">
        <f t="shared" si="2"/>
        <v>26028</v>
      </c>
      <c r="M33" s="229">
        <f t="shared" si="3"/>
        <v>0.25868295681573694</v>
      </c>
      <c r="N33" s="228">
        <v>96995</v>
      </c>
      <c r="O33" s="225">
        <v>72380</v>
      </c>
      <c r="P33" s="224">
        <v>225</v>
      </c>
      <c r="Q33" s="225">
        <v>214</v>
      </c>
      <c r="R33" s="224">
        <f t="shared" si="4"/>
        <v>169814</v>
      </c>
      <c r="S33" s="227">
        <f t="shared" si="5"/>
        <v>0.030928959778000104</v>
      </c>
      <c r="T33" s="228">
        <v>80108</v>
      </c>
      <c r="U33" s="225">
        <v>59453</v>
      </c>
      <c r="V33" s="224">
        <v>70</v>
      </c>
      <c r="W33" s="225">
        <v>146</v>
      </c>
      <c r="X33" s="224">
        <f t="shared" si="6"/>
        <v>139777</v>
      </c>
      <c r="Y33" s="223">
        <f t="shared" si="7"/>
        <v>0.21489229272340937</v>
      </c>
    </row>
    <row r="34" spans="1:25" s="231" customFormat="1" ht="19.5" customHeight="1">
      <c r="A34" s="238" t="s">
        <v>60</v>
      </c>
      <c r="B34" s="235">
        <f>SUM(B35:B49)</f>
        <v>104436</v>
      </c>
      <c r="C34" s="234">
        <f>SUM(C35:C49)</f>
        <v>121835</v>
      </c>
      <c r="D34" s="233">
        <f>SUM(D35:D49)</f>
        <v>91</v>
      </c>
      <c r="E34" s="234">
        <f>SUM(E35:E49)</f>
        <v>793</v>
      </c>
      <c r="F34" s="233">
        <f t="shared" si="0"/>
        <v>227155</v>
      </c>
      <c r="G34" s="236">
        <f t="shared" si="1"/>
        <v>0.24670997255459484</v>
      </c>
      <c r="H34" s="235">
        <f>SUM(H35:H49)</f>
        <v>110801</v>
      </c>
      <c r="I34" s="234">
        <f>SUM(I35:I49)</f>
        <v>118091</v>
      </c>
      <c r="J34" s="233">
        <f>SUM(J35:J49)</f>
        <v>171</v>
      </c>
      <c r="K34" s="234">
        <f>SUM(K35:K49)</f>
        <v>142</v>
      </c>
      <c r="L34" s="233">
        <f t="shared" si="2"/>
        <v>229205</v>
      </c>
      <c r="M34" s="237">
        <f t="shared" si="3"/>
        <v>-0.00894395846512952</v>
      </c>
      <c r="N34" s="235">
        <f>SUM(N35:N49)</f>
        <v>744451</v>
      </c>
      <c r="O34" s="234">
        <f>SUM(O35:O49)</f>
        <v>736256</v>
      </c>
      <c r="P34" s="233">
        <f>SUM(P35:P49)</f>
        <v>1011</v>
      </c>
      <c r="Q34" s="234">
        <f>SUM(Q35:Q49)</f>
        <v>1202</v>
      </c>
      <c r="R34" s="233">
        <f t="shared" si="4"/>
        <v>1482920</v>
      </c>
      <c r="S34" s="236">
        <f t="shared" si="5"/>
        <v>0.27009064643664193</v>
      </c>
      <c r="T34" s="235">
        <f>SUM(T35:T49)</f>
        <v>730106</v>
      </c>
      <c r="U34" s="234">
        <f>SUM(U35:U49)</f>
        <v>707601</v>
      </c>
      <c r="V34" s="233">
        <f>SUM(V35:V49)</f>
        <v>644</v>
      </c>
      <c r="W34" s="234">
        <f>SUM(W35:W49)</f>
        <v>556</v>
      </c>
      <c r="X34" s="233">
        <f t="shared" si="6"/>
        <v>1438907</v>
      </c>
      <c r="Y34" s="232">
        <f t="shared" si="7"/>
        <v>0.030587800323439884</v>
      </c>
    </row>
    <row r="35" spans="1:25" ht="19.5" customHeight="1">
      <c r="A35" s="245" t="s">
        <v>290</v>
      </c>
      <c r="B35" s="242">
        <v>21115</v>
      </c>
      <c r="C35" s="240">
        <v>24364</v>
      </c>
      <c r="D35" s="241">
        <v>0</v>
      </c>
      <c r="E35" s="240">
        <v>0</v>
      </c>
      <c r="F35" s="224">
        <f t="shared" si="0"/>
        <v>45479</v>
      </c>
      <c r="G35" s="227">
        <f t="shared" si="1"/>
        <v>0.04939412666157654</v>
      </c>
      <c r="H35" s="242">
        <v>19369</v>
      </c>
      <c r="I35" s="240">
        <v>19476</v>
      </c>
      <c r="J35" s="241"/>
      <c r="K35" s="240"/>
      <c r="L35" s="241">
        <f t="shared" si="2"/>
        <v>38845</v>
      </c>
      <c r="M35" s="244">
        <f t="shared" si="3"/>
        <v>0.17078131033595056</v>
      </c>
      <c r="N35" s="242">
        <v>135216</v>
      </c>
      <c r="O35" s="240">
        <v>136266</v>
      </c>
      <c r="P35" s="241">
        <v>10</v>
      </c>
      <c r="Q35" s="240">
        <v>3</v>
      </c>
      <c r="R35" s="224">
        <f t="shared" si="4"/>
        <v>271495</v>
      </c>
      <c r="S35" s="227">
        <f t="shared" si="5"/>
        <v>0.04944856098394795</v>
      </c>
      <c r="T35" s="246">
        <v>114981</v>
      </c>
      <c r="U35" s="240">
        <v>113857</v>
      </c>
      <c r="V35" s="241">
        <v>5</v>
      </c>
      <c r="W35" s="240">
        <v>3</v>
      </c>
      <c r="X35" s="241">
        <f t="shared" si="6"/>
        <v>228846</v>
      </c>
      <c r="Y35" s="239">
        <f t="shared" si="7"/>
        <v>0.18636550343899394</v>
      </c>
    </row>
    <row r="36" spans="1:25" ht="19.5" customHeight="1">
      <c r="A36" s="245" t="s">
        <v>291</v>
      </c>
      <c r="B36" s="242">
        <v>16413</v>
      </c>
      <c r="C36" s="240">
        <v>17631</v>
      </c>
      <c r="D36" s="241">
        <v>0</v>
      </c>
      <c r="E36" s="240">
        <v>0</v>
      </c>
      <c r="F36" s="241">
        <f t="shared" si="0"/>
        <v>34044</v>
      </c>
      <c r="G36" s="243">
        <f t="shared" si="1"/>
        <v>0.03697472785388227</v>
      </c>
      <c r="H36" s="242">
        <v>15721</v>
      </c>
      <c r="I36" s="240">
        <v>16860</v>
      </c>
      <c r="J36" s="241">
        <v>1</v>
      </c>
      <c r="K36" s="240"/>
      <c r="L36" s="224">
        <f t="shared" si="2"/>
        <v>32582</v>
      </c>
      <c r="M36" s="244">
        <f t="shared" si="3"/>
        <v>0.04487140138726908</v>
      </c>
      <c r="N36" s="242">
        <v>107077</v>
      </c>
      <c r="O36" s="240">
        <v>105050</v>
      </c>
      <c r="P36" s="241">
        <v>0</v>
      </c>
      <c r="Q36" s="240">
        <v>0</v>
      </c>
      <c r="R36" s="241">
        <f t="shared" si="4"/>
        <v>212127</v>
      </c>
      <c r="S36" s="243">
        <f t="shared" si="5"/>
        <v>0.038635609848586265</v>
      </c>
      <c r="T36" s="246">
        <v>102786</v>
      </c>
      <c r="U36" s="240">
        <v>99667</v>
      </c>
      <c r="V36" s="241">
        <v>1</v>
      </c>
      <c r="W36" s="240">
        <v>0</v>
      </c>
      <c r="X36" s="241">
        <f t="shared" si="6"/>
        <v>202454</v>
      </c>
      <c r="Y36" s="239">
        <f t="shared" si="7"/>
        <v>0.04777875468007542</v>
      </c>
    </row>
    <row r="37" spans="1:25" ht="19.5" customHeight="1">
      <c r="A37" s="245" t="s">
        <v>292</v>
      </c>
      <c r="B37" s="242">
        <v>10963</v>
      </c>
      <c r="C37" s="240">
        <v>12999</v>
      </c>
      <c r="D37" s="241">
        <v>0</v>
      </c>
      <c r="E37" s="240">
        <v>0</v>
      </c>
      <c r="F37" s="241">
        <f t="shared" si="0"/>
        <v>23962</v>
      </c>
      <c r="G37" s="243">
        <f t="shared" si="1"/>
        <v>0.026024804042848283</v>
      </c>
      <c r="H37" s="242">
        <v>14167</v>
      </c>
      <c r="I37" s="240">
        <v>16376</v>
      </c>
      <c r="J37" s="241">
        <v>141</v>
      </c>
      <c r="K37" s="240">
        <v>129</v>
      </c>
      <c r="L37" s="241">
        <f t="shared" si="2"/>
        <v>30813</v>
      </c>
      <c r="M37" s="244">
        <f t="shared" si="3"/>
        <v>-0.22234121961509756</v>
      </c>
      <c r="N37" s="242">
        <v>75001</v>
      </c>
      <c r="O37" s="240">
        <v>81259</v>
      </c>
      <c r="P37" s="241">
        <v>54</v>
      </c>
      <c r="Q37" s="240">
        <v>0</v>
      </c>
      <c r="R37" s="241">
        <f t="shared" si="4"/>
        <v>156314</v>
      </c>
      <c r="S37" s="243">
        <f t="shared" si="5"/>
        <v>0.028470146270262217</v>
      </c>
      <c r="T37" s="246">
        <v>85311</v>
      </c>
      <c r="U37" s="240">
        <v>85608</v>
      </c>
      <c r="V37" s="241">
        <v>141</v>
      </c>
      <c r="W37" s="240">
        <v>133</v>
      </c>
      <c r="X37" s="241">
        <f t="shared" si="6"/>
        <v>171193</v>
      </c>
      <c r="Y37" s="239">
        <f t="shared" si="7"/>
        <v>-0.08691360043927032</v>
      </c>
    </row>
    <row r="38" spans="1:25" ht="19.5" customHeight="1">
      <c r="A38" s="245" t="s">
        <v>293</v>
      </c>
      <c r="B38" s="242">
        <v>8858</v>
      </c>
      <c r="C38" s="240">
        <v>8804</v>
      </c>
      <c r="D38" s="241">
        <v>0</v>
      </c>
      <c r="E38" s="240">
        <v>0</v>
      </c>
      <c r="F38" s="241">
        <f t="shared" si="0"/>
        <v>17662</v>
      </c>
      <c r="G38" s="243">
        <f t="shared" si="1"/>
        <v>0.019182459269042083</v>
      </c>
      <c r="H38" s="242">
        <v>7493</v>
      </c>
      <c r="I38" s="240">
        <v>8607</v>
      </c>
      <c r="J38" s="241"/>
      <c r="K38" s="240">
        <v>0</v>
      </c>
      <c r="L38" s="224">
        <f t="shared" si="2"/>
        <v>16100</v>
      </c>
      <c r="M38" s="244">
        <f t="shared" si="3"/>
        <v>0.09701863354037266</v>
      </c>
      <c r="N38" s="242">
        <v>60234</v>
      </c>
      <c r="O38" s="240">
        <v>58060</v>
      </c>
      <c r="P38" s="241">
        <v>2</v>
      </c>
      <c r="Q38" s="240">
        <v>2</v>
      </c>
      <c r="R38" s="224">
        <f t="shared" si="4"/>
        <v>118298</v>
      </c>
      <c r="S38" s="243">
        <f t="shared" si="5"/>
        <v>0.02154612743247233</v>
      </c>
      <c r="T38" s="246">
        <v>51248</v>
      </c>
      <c r="U38" s="240">
        <v>50407</v>
      </c>
      <c r="V38" s="241"/>
      <c r="W38" s="240">
        <v>0</v>
      </c>
      <c r="X38" s="241">
        <f t="shared" si="6"/>
        <v>101655</v>
      </c>
      <c r="Y38" s="239">
        <f t="shared" si="7"/>
        <v>0.16372042693423827</v>
      </c>
    </row>
    <row r="39" spans="1:25" ht="19.5" customHeight="1">
      <c r="A39" s="245" t="s">
        <v>294</v>
      </c>
      <c r="B39" s="242">
        <v>6602</v>
      </c>
      <c r="C39" s="240">
        <v>9046</v>
      </c>
      <c r="D39" s="241">
        <v>0</v>
      </c>
      <c r="E39" s="240">
        <v>0</v>
      </c>
      <c r="F39" s="241">
        <f t="shared" si="0"/>
        <v>15648</v>
      </c>
      <c r="G39" s="243">
        <f t="shared" si="1"/>
        <v>0.016995081114368163</v>
      </c>
      <c r="H39" s="242">
        <v>6744</v>
      </c>
      <c r="I39" s="240">
        <v>8335</v>
      </c>
      <c r="J39" s="241"/>
      <c r="K39" s="240"/>
      <c r="L39" s="241">
        <f t="shared" si="2"/>
        <v>15079</v>
      </c>
      <c r="M39" s="244">
        <f t="shared" si="3"/>
        <v>0.03773459778499899</v>
      </c>
      <c r="N39" s="242">
        <v>52133</v>
      </c>
      <c r="O39" s="240">
        <v>54817</v>
      </c>
      <c r="P39" s="241">
        <v>47</v>
      </c>
      <c r="Q39" s="240">
        <v>0</v>
      </c>
      <c r="R39" s="241">
        <f t="shared" si="4"/>
        <v>106997</v>
      </c>
      <c r="S39" s="243">
        <f t="shared" si="5"/>
        <v>0.01948782732499486</v>
      </c>
      <c r="T39" s="246">
        <v>56270</v>
      </c>
      <c r="U39" s="240">
        <v>54899</v>
      </c>
      <c r="V39" s="241"/>
      <c r="W39" s="240">
        <v>0</v>
      </c>
      <c r="X39" s="241">
        <f t="shared" si="6"/>
        <v>111169</v>
      </c>
      <c r="Y39" s="239">
        <f t="shared" si="7"/>
        <v>-0.0375284476787594</v>
      </c>
    </row>
    <row r="40" spans="1:25" ht="19.5" customHeight="1">
      <c r="A40" s="245" t="s">
        <v>295</v>
      </c>
      <c r="B40" s="242">
        <v>5617</v>
      </c>
      <c r="C40" s="240">
        <v>8028</v>
      </c>
      <c r="D40" s="241">
        <v>0</v>
      </c>
      <c r="E40" s="240">
        <v>0</v>
      </c>
      <c r="F40" s="241">
        <f t="shared" si="0"/>
        <v>13645</v>
      </c>
      <c r="G40" s="243">
        <f t="shared" si="1"/>
        <v>0.014819649910886605</v>
      </c>
      <c r="H40" s="242">
        <v>9904</v>
      </c>
      <c r="I40" s="240">
        <v>9577</v>
      </c>
      <c r="J40" s="241"/>
      <c r="K40" s="240"/>
      <c r="L40" s="241">
        <f t="shared" si="2"/>
        <v>19481</v>
      </c>
      <c r="M40" s="244">
        <f t="shared" si="3"/>
        <v>-0.2995739438427185</v>
      </c>
      <c r="N40" s="242">
        <v>48762</v>
      </c>
      <c r="O40" s="240">
        <v>48253</v>
      </c>
      <c r="P40" s="241"/>
      <c r="Q40" s="240">
        <v>2</v>
      </c>
      <c r="R40" s="241">
        <f t="shared" si="4"/>
        <v>97017</v>
      </c>
      <c r="S40" s="243">
        <f t="shared" si="5"/>
        <v>0.017670126672607887</v>
      </c>
      <c r="T40" s="246">
        <v>67485</v>
      </c>
      <c r="U40" s="240">
        <v>62612</v>
      </c>
      <c r="V40" s="241">
        <v>2</v>
      </c>
      <c r="W40" s="240">
        <v>0</v>
      </c>
      <c r="X40" s="241">
        <f t="shared" si="6"/>
        <v>130099</v>
      </c>
      <c r="Y40" s="239">
        <f t="shared" si="7"/>
        <v>-0.25428327658168015</v>
      </c>
    </row>
    <row r="41" spans="1:25" ht="19.5" customHeight="1">
      <c r="A41" s="245" t="s">
        <v>296</v>
      </c>
      <c r="B41" s="242">
        <v>3571</v>
      </c>
      <c r="C41" s="240">
        <v>6233</v>
      </c>
      <c r="D41" s="241">
        <v>0</v>
      </c>
      <c r="E41" s="240">
        <v>0</v>
      </c>
      <c r="F41" s="241">
        <f>SUM(B41:E41)</f>
        <v>9804</v>
      </c>
      <c r="G41" s="243">
        <f>F41/$F$9</f>
        <v>0.010647991771808888</v>
      </c>
      <c r="H41" s="242">
        <v>5757</v>
      </c>
      <c r="I41" s="240">
        <v>6045</v>
      </c>
      <c r="J41" s="241"/>
      <c r="K41" s="240"/>
      <c r="L41" s="241">
        <f>SUM(H41:K41)</f>
        <v>11802</v>
      </c>
      <c r="M41" s="244">
        <f>IF(ISERROR(F41/L41-1),"         /0",(F41/L41-1))</f>
        <v>-0.1692933401118455</v>
      </c>
      <c r="N41" s="242">
        <v>35535</v>
      </c>
      <c r="O41" s="240">
        <v>33403</v>
      </c>
      <c r="P41" s="241"/>
      <c r="Q41" s="240"/>
      <c r="R41" s="241">
        <f>SUM(N41:Q41)</f>
        <v>68938</v>
      </c>
      <c r="S41" s="243">
        <f>R41/$R$9</f>
        <v>0.012555976710846992</v>
      </c>
      <c r="T41" s="246">
        <v>24318</v>
      </c>
      <c r="U41" s="240">
        <v>24477</v>
      </c>
      <c r="V41" s="241"/>
      <c r="W41" s="240"/>
      <c r="X41" s="241">
        <f>SUM(T41:W41)</f>
        <v>48795</v>
      </c>
      <c r="Y41" s="239">
        <f>IF(ISERROR(R41/X41-1),"         /0",(R41/X41-1))</f>
        <v>0.412808689414899</v>
      </c>
    </row>
    <row r="42" spans="1:25" ht="19.5" customHeight="1">
      <c r="A42" s="245" t="s">
        <v>297</v>
      </c>
      <c r="B42" s="242">
        <v>3498</v>
      </c>
      <c r="C42" s="240">
        <v>4625</v>
      </c>
      <c r="D42" s="241">
        <v>0</v>
      </c>
      <c r="E42" s="240">
        <v>67</v>
      </c>
      <c r="F42" s="241">
        <f t="shared" si="0"/>
        <v>8190</v>
      </c>
      <c r="G42" s="243">
        <f t="shared" si="1"/>
        <v>0.008895048205948062</v>
      </c>
      <c r="H42" s="242">
        <v>4341</v>
      </c>
      <c r="I42" s="240">
        <v>4605</v>
      </c>
      <c r="J42" s="241"/>
      <c r="K42" s="240"/>
      <c r="L42" s="241">
        <f t="shared" si="2"/>
        <v>8946</v>
      </c>
      <c r="M42" s="244">
        <f t="shared" si="3"/>
        <v>-0.08450704225352113</v>
      </c>
      <c r="N42" s="242">
        <v>31513</v>
      </c>
      <c r="O42" s="240">
        <v>29991</v>
      </c>
      <c r="P42" s="241">
        <v>151</v>
      </c>
      <c r="Q42" s="240">
        <v>138</v>
      </c>
      <c r="R42" s="241">
        <f t="shared" si="4"/>
        <v>61793</v>
      </c>
      <c r="S42" s="243">
        <f t="shared" si="5"/>
        <v>0.011254626895084977</v>
      </c>
      <c r="T42" s="246">
        <v>28587</v>
      </c>
      <c r="U42" s="240">
        <v>29252</v>
      </c>
      <c r="V42" s="241"/>
      <c r="W42" s="240"/>
      <c r="X42" s="241">
        <f t="shared" si="6"/>
        <v>57839</v>
      </c>
      <c r="Y42" s="239">
        <f t="shared" si="7"/>
        <v>0.0683621777693253</v>
      </c>
    </row>
    <row r="43" spans="1:25" ht="19.5" customHeight="1">
      <c r="A43" s="245" t="s">
        <v>298</v>
      </c>
      <c r="B43" s="242">
        <v>1799</v>
      </c>
      <c r="C43" s="240">
        <v>3147</v>
      </c>
      <c r="D43" s="241">
        <v>71</v>
      </c>
      <c r="E43" s="240">
        <v>617</v>
      </c>
      <c r="F43" s="241">
        <f>SUM(B43:E43)</f>
        <v>5634</v>
      </c>
      <c r="G43" s="243">
        <f>F43/$F$9</f>
        <v>0.006119011183432403</v>
      </c>
      <c r="H43" s="242">
        <v>1887</v>
      </c>
      <c r="I43" s="240">
        <v>2071</v>
      </c>
      <c r="J43" s="241"/>
      <c r="K43" s="240"/>
      <c r="L43" s="241">
        <f>SUM(H43:K43)</f>
        <v>3958</v>
      </c>
      <c r="M43" s="244">
        <f>IF(ISERROR(F43/L43-1),"         /0",(F43/L43-1))</f>
        <v>0.4234461849418898</v>
      </c>
      <c r="N43" s="242">
        <v>12710</v>
      </c>
      <c r="O43" s="240">
        <v>14200</v>
      </c>
      <c r="P43" s="241">
        <v>418</v>
      </c>
      <c r="Q43" s="240">
        <v>703</v>
      </c>
      <c r="R43" s="241">
        <f>SUM(N43:Q43)</f>
        <v>28031</v>
      </c>
      <c r="S43" s="243">
        <f>R43/$R$9</f>
        <v>0.005105407513733384</v>
      </c>
      <c r="T43" s="246">
        <v>10737</v>
      </c>
      <c r="U43" s="240">
        <v>11188</v>
      </c>
      <c r="V43" s="241"/>
      <c r="W43" s="240"/>
      <c r="X43" s="241">
        <f>SUM(T43:W43)</f>
        <v>21925</v>
      </c>
      <c r="Y43" s="239">
        <f>IF(ISERROR(R43/X43-1),"         /0",(R43/X43-1))</f>
        <v>0.2784948688711517</v>
      </c>
    </row>
    <row r="44" spans="1:25" ht="19.5" customHeight="1">
      <c r="A44" s="245" t="s">
        <v>299</v>
      </c>
      <c r="B44" s="242">
        <v>1700</v>
      </c>
      <c r="C44" s="240">
        <v>2367</v>
      </c>
      <c r="D44" s="241">
        <v>0</v>
      </c>
      <c r="E44" s="240">
        <v>0</v>
      </c>
      <c r="F44" s="241">
        <f t="shared" si="0"/>
        <v>4067</v>
      </c>
      <c r="G44" s="243">
        <f t="shared" si="1"/>
        <v>0.004417113681757114</v>
      </c>
      <c r="H44" s="242">
        <v>1361</v>
      </c>
      <c r="I44" s="240">
        <v>1521</v>
      </c>
      <c r="J44" s="241"/>
      <c r="K44" s="240"/>
      <c r="L44" s="241">
        <f t="shared" si="2"/>
        <v>2882</v>
      </c>
      <c r="M44" s="244">
        <f t="shared" si="3"/>
        <v>0.41117279666897977</v>
      </c>
      <c r="N44" s="242">
        <v>14617</v>
      </c>
      <c r="O44" s="240">
        <v>14768</v>
      </c>
      <c r="P44" s="241"/>
      <c r="Q44" s="240">
        <v>0</v>
      </c>
      <c r="R44" s="241">
        <f t="shared" si="4"/>
        <v>29385</v>
      </c>
      <c r="S44" s="243">
        <f t="shared" si="5"/>
        <v>0.005352017401842798</v>
      </c>
      <c r="T44" s="246">
        <v>11326</v>
      </c>
      <c r="U44" s="240">
        <v>10233</v>
      </c>
      <c r="V44" s="241">
        <v>59</v>
      </c>
      <c r="W44" s="240">
        <v>5</v>
      </c>
      <c r="X44" s="241">
        <f t="shared" si="6"/>
        <v>21623</v>
      </c>
      <c r="Y44" s="239">
        <f t="shared" si="7"/>
        <v>0.3589696156869999</v>
      </c>
    </row>
    <row r="45" spans="1:25" ht="19.5" customHeight="1">
      <c r="A45" s="245" t="s">
        <v>300</v>
      </c>
      <c r="B45" s="242">
        <v>1768</v>
      </c>
      <c r="C45" s="240">
        <v>1703</v>
      </c>
      <c r="D45" s="241">
        <v>0</v>
      </c>
      <c r="E45" s="240">
        <v>0</v>
      </c>
      <c r="F45" s="241">
        <f t="shared" si="0"/>
        <v>3471</v>
      </c>
      <c r="G45" s="243">
        <f t="shared" si="1"/>
        <v>0.003769806144425607</v>
      </c>
      <c r="H45" s="242">
        <v>2401</v>
      </c>
      <c r="I45" s="240">
        <v>2939</v>
      </c>
      <c r="J45" s="241"/>
      <c r="K45" s="240">
        <v>0</v>
      </c>
      <c r="L45" s="241">
        <f t="shared" si="2"/>
        <v>5340</v>
      </c>
      <c r="M45" s="244">
        <f t="shared" si="3"/>
        <v>-0.35</v>
      </c>
      <c r="N45" s="242">
        <v>11848</v>
      </c>
      <c r="O45" s="240">
        <v>11754</v>
      </c>
      <c r="P45" s="241"/>
      <c r="Q45" s="240">
        <v>0</v>
      </c>
      <c r="R45" s="241">
        <f t="shared" si="4"/>
        <v>23602</v>
      </c>
      <c r="S45" s="243">
        <f t="shared" si="5"/>
        <v>0.004298734548861451</v>
      </c>
      <c r="T45" s="246">
        <v>17928</v>
      </c>
      <c r="U45" s="240">
        <v>15209</v>
      </c>
      <c r="V45" s="241"/>
      <c r="W45" s="240">
        <v>0</v>
      </c>
      <c r="X45" s="241">
        <f t="shared" si="6"/>
        <v>33137</v>
      </c>
      <c r="Y45" s="239">
        <f t="shared" si="7"/>
        <v>-0.28774481697196486</v>
      </c>
    </row>
    <row r="46" spans="1:25" ht="19.5" customHeight="1">
      <c r="A46" s="245" t="s">
        <v>301</v>
      </c>
      <c r="B46" s="242">
        <v>1368</v>
      </c>
      <c r="C46" s="240">
        <v>1424</v>
      </c>
      <c r="D46" s="241">
        <v>4</v>
      </c>
      <c r="E46" s="240">
        <v>4</v>
      </c>
      <c r="F46" s="241">
        <f t="shared" si="0"/>
        <v>2800</v>
      </c>
      <c r="G46" s="243">
        <f t="shared" si="1"/>
        <v>0.003041042121691645</v>
      </c>
      <c r="H46" s="242">
        <v>937</v>
      </c>
      <c r="I46" s="240">
        <v>896</v>
      </c>
      <c r="J46" s="241"/>
      <c r="K46" s="240"/>
      <c r="L46" s="241">
        <f t="shared" si="2"/>
        <v>1833</v>
      </c>
      <c r="M46" s="244">
        <f t="shared" si="3"/>
        <v>0.5275504637206765</v>
      </c>
      <c r="N46" s="242">
        <v>7291</v>
      </c>
      <c r="O46" s="240">
        <v>6205</v>
      </c>
      <c r="P46" s="241">
        <v>7</v>
      </c>
      <c r="Q46" s="240">
        <v>12</v>
      </c>
      <c r="R46" s="241">
        <f t="shared" si="4"/>
        <v>13515</v>
      </c>
      <c r="S46" s="243">
        <f t="shared" si="5"/>
        <v>0.0024615455227464836</v>
      </c>
      <c r="T46" s="246">
        <v>5584</v>
      </c>
      <c r="U46" s="240">
        <v>4732</v>
      </c>
      <c r="V46" s="241"/>
      <c r="W46" s="240"/>
      <c r="X46" s="241">
        <f t="shared" si="6"/>
        <v>10316</v>
      </c>
      <c r="Y46" s="239">
        <f t="shared" si="7"/>
        <v>0.31010081426909664</v>
      </c>
    </row>
    <row r="47" spans="1:25" ht="19.5" customHeight="1">
      <c r="A47" s="245" t="s">
        <v>302</v>
      </c>
      <c r="B47" s="242">
        <v>775</v>
      </c>
      <c r="C47" s="240">
        <v>682</v>
      </c>
      <c r="D47" s="241">
        <v>0</v>
      </c>
      <c r="E47" s="240">
        <v>0</v>
      </c>
      <c r="F47" s="241">
        <f t="shared" si="0"/>
        <v>1457</v>
      </c>
      <c r="G47" s="243">
        <f t="shared" si="1"/>
        <v>0.0015824279897516881</v>
      </c>
      <c r="H47" s="242">
        <v>704</v>
      </c>
      <c r="I47" s="240">
        <v>866</v>
      </c>
      <c r="J47" s="241"/>
      <c r="K47" s="240"/>
      <c r="L47" s="241">
        <f t="shared" si="2"/>
        <v>1570</v>
      </c>
      <c r="M47" s="244">
        <f t="shared" si="3"/>
        <v>-0.07197452229299361</v>
      </c>
      <c r="N47" s="242">
        <v>5993</v>
      </c>
      <c r="O47" s="240">
        <v>5924</v>
      </c>
      <c r="P47" s="241"/>
      <c r="Q47" s="240"/>
      <c r="R47" s="241">
        <f t="shared" si="4"/>
        <v>11917</v>
      </c>
      <c r="S47" s="243">
        <f t="shared" si="5"/>
        <v>0.0021704948571638805</v>
      </c>
      <c r="T47" s="246">
        <v>5000</v>
      </c>
      <c r="U47" s="240">
        <v>5200</v>
      </c>
      <c r="V47" s="241"/>
      <c r="W47" s="240"/>
      <c r="X47" s="241">
        <f t="shared" si="6"/>
        <v>10200</v>
      </c>
      <c r="Y47" s="239">
        <f t="shared" si="7"/>
        <v>0.16833333333333322</v>
      </c>
    </row>
    <row r="48" spans="1:25" ht="19.5" customHeight="1">
      <c r="A48" s="245" t="s">
        <v>303</v>
      </c>
      <c r="B48" s="242">
        <v>425</v>
      </c>
      <c r="C48" s="240">
        <v>295</v>
      </c>
      <c r="D48" s="241">
        <v>0</v>
      </c>
      <c r="E48" s="240">
        <v>0</v>
      </c>
      <c r="F48" s="241">
        <f t="shared" si="0"/>
        <v>720</v>
      </c>
      <c r="G48" s="243">
        <f t="shared" si="1"/>
        <v>0.0007819822598635659</v>
      </c>
      <c r="H48" s="242">
        <v>1405</v>
      </c>
      <c r="I48" s="240">
        <v>1498</v>
      </c>
      <c r="J48" s="241"/>
      <c r="K48" s="240">
        <v>0</v>
      </c>
      <c r="L48" s="241">
        <f t="shared" si="2"/>
        <v>2903</v>
      </c>
      <c r="M48" s="244" t="s">
        <v>50</v>
      </c>
      <c r="N48" s="242">
        <v>7535</v>
      </c>
      <c r="O48" s="240">
        <v>5146</v>
      </c>
      <c r="P48" s="241"/>
      <c r="Q48" s="240">
        <v>0</v>
      </c>
      <c r="R48" s="224">
        <f t="shared" si="4"/>
        <v>12681</v>
      </c>
      <c r="S48" s="243">
        <f t="shared" si="5"/>
        <v>0.0023096454882684542</v>
      </c>
      <c r="T48" s="246">
        <v>10370</v>
      </c>
      <c r="U48" s="240">
        <v>8736</v>
      </c>
      <c r="V48" s="241">
        <v>8</v>
      </c>
      <c r="W48" s="240">
        <v>0</v>
      </c>
      <c r="X48" s="241">
        <f t="shared" si="6"/>
        <v>19114</v>
      </c>
      <c r="Y48" s="239" t="s">
        <v>50</v>
      </c>
    </row>
    <row r="49" spans="1:25" ht="19.5" customHeight="1" thickBot="1">
      <c r="A49" s="245" t="s">
        <v>266</v>
      </c>
      <c r="B49" s="242">
        <v>19964</v>
      </c>
      <c r="C49" s="240">
        <v>20487</v>
      </c>
      <c r="D49" s="241">
        <v>16</v>
      </c>
      <c r="E49" s="240">
        <v>105</v>
      </c>
      <c r="F49" s="241">
        <f aca="true" t="shared" si="16" ref="F49:F82">SUM(B49:E49)</f>
        <v>40572</v>
      </c>
      <c r="G49" s="243">
        <f aca="true" t="shared" si="17" ref="G49:G82">F49/$F$9</f>
        <v>0.04406470034331193</v>
      </c>
      <c r="H49" s="242">
        <v>18610</v>
      </c>
      <c r="I49" s="240">
        <v>18419</v>
      </c>
      <c r="J49" s="241">
        <v>29</v>
      </c>
      <c r="K49" s="240">
        <v>13</v>
      </c>
      <c r="L49" s="241">
        <f aca="true" t="shared" si="18" ref="L49:L82">SUM(H49:K49)</f>
        <v>37071</v>
      </c>
      <c r="M49" s="244">
        <f aca="true" t="shared" si="19" ref="M49:M82">IF(ISERROR(F49/L49-1),"         /0",(F49/L49-1))</f>
        <v>0.09444039815489202</v>
      </c>
      <c r="N49" s="242">
        <v>138986</v>
      </c>
      <c r="O49" s="240">
        <v>131160</v>
      </c>
      <c r="P49" s="241">
        <v>322</v>
      </c>
      <c r="Q49" s="240">
        <v>342</v>
      </c>
      <c r="R49" s="241">
        <f aca="true" t="shared" si="20" ref="R49:R82">SUM(N49:Q49)</f>
        <v>270810</v>
      </c>
      <c r="S49" s="243">
        <f aca="true" t="shared" si="21" ref="S49:S82">R49/$R$9</f>
        <v>0.049323798965221995</v>
      </c>
      <c r="T49" s="246">
        <v>138175</v>
      </c>
      <c r="U49" s="240">
        <v>131524</v>
      </c>
      <c r="V49" s="241">
        <v>428</v>
      </c>
      <c r="W49" s="240">
        <v>415</v>
      </c>
      <c r="X49" s="241">
        <f aca="true" t="shared" si="22" ref="X49:X82">SUM(T49:W49)</f>
        <v>270542</v>
      </c>
      <c r="Y49" s="239">
        <f aca="true" t="shared" si="23" ref="Y49:Y82">IF(ISERROR(R49/X49-1),"         /0",(R49/X49-1))</f>
        <v>0.000990604046691379</v>
      </c>
    </row>
    <row r="50" spans="1:25" s="231" customFormat="1" ht="19.5" customHeight="1">
      <c r="A50" s="238" t="s">
        <v>59</v>
      </c>
      <c r="B50" s="235">
        <f>SUM(B51:B61)</f>
        <v>51371</v>
      </c>
      <c r="C50" s="234">
        <f>SUM(C51:C61)</f>
        <v>59037</v>
      </c>
      <c r="D50" s="233">
        <f>SUM(D51:D61)</f>
        <v>0</v>
      </c>
      <c r="E50" s="234">
        <f>SUM(E51:E61)</f>
        <v>0</v>
      </c>
      <c r="F50" s="233">
        <f t="shared" si="16"/>
        <v>110408</v>
      </c>
      <c r="G50" s="236">
        <f t="shared" si="17"/>
        <v>0.11991263520418968</v>
      </c>
      <c r="H50" s="235">
        <f>SUM(H51:H61)</f>
        <v>45803</v>
      </c>
      <c r="I50" s="234">
        <f>SUM(I51:I61)</f>
        <v>53237</v>
      </c>
      <c r="J50" s="233">
        <f>SUM(J51:J61)</f>
        <v>7</v>
      </c>
      <c r="K50" s="234">
        <f>SUM(K51:K61)</f>
        <v>0</v>
      </c>
      <c r="L50" s="233">
        <f t="shared" si="18"/>
        <v>99047</v>
      </c>
      <c r="M50" s="237">
        <f t="shared" si="19"/>
        <v>0.11470312074065858</v>
      </c>
      <c r="N50" s="235">
        <f>SUM(N51:N61)</f>
        <v>333109</v>
      </c>
      <c r="O50" s="234">
        <f>SUM(O51:O61)</f>
        <v>305451</v>
      </c>
      <c r="P50" s="233">
        <f>SUM(P51:P61)</f>
        <v>98</v>
      </c>
      <c r="Q50" s="234">
        <f>SUM(Q51:Q61)</f>
        <v>3</v>
      </c>
      <c r="R50" s="233">
        <f t="shared" si="20"/>
        <v>638661</v>
      </c>
      <c r="S50" s="236">
        <f t="shared" si="21"/>
        <v>0.11632209582706564</v>
      </c>
      <c r="T50" s="235">
        <f>SUM(T51:T61)</f>
        <v>313750</v>
      </c>
      <c r="U50" s="234">
        <f>SUM(U51:U61)</f>
        <v>292500</v>
      </c>
      <c r="V50" s="233">
        <f>SUM(V51:V61)</f>
        <v>90</v>
      </c>
      <c r="W50" s="234">
        <f>SUM(W51:W61)</f>
        <v>56</v>
      </c>
      <c r="X50" s="233">
        <f t="shared" si="22"/>
        <v>606396</v>
      </c>
      <c r="Y50" s="232">
        <f t="shared" si="23"/>
        <v>0.05320780480082332</v>
      </c>
    </row>
    <row r="51" spans="1:25" ht="19.5" customHeight="1">
      <c r="A51" s="245" t="s">
        <v>304</v>
      </c>
      <c r="B51" s="242">
        <v>17908</v>
      </c>
      <c r="C51" s="240">
        <v>20618</v>
      </c>
      <c r="D51" s="241">
        <v>0</v>
      </c>
      <c r="E51" s="240">
        <v>0</v>
      </c>
      <c r="F51" s="241">
        <f t="shared" si="16"/>
        <v>38526</v>
      </c>
      <c r="G51" s="243">
        <f t="shared" si="17"/>
        <v>0.041842567421532965</v>
      </c>
      <c r="H51" s="242">
        <v>17169</v>
      </c>
      <c r="I51" s="240">
        <v>21161</v>
      </c>
      <c r="J51" s="241"/>
      <c r="K51" s="240"/>
      <c r="L51" s="241">
        <f t="shared" si="18"/>
        <v>38330</v>
      </c>
      <c r="M51" s="244">
        <f t="shared" si="19"/>
        <v>0.005113488129402599</v>
      </c>
      <c r="N51" s="242">
        <v>125334</v>
      </c>
      <c r="O51" s="240">
        <v>118701</v>
      </c>
      <c r="P51" s="241">
        <v>57</v>
      </c>
      <c r="Q51" s="240">
        <v>0</v>
      </c>
      <c r="R51" s="241">
        <f t="shared" si="20"/>
        <v>244092</v>
      </c>
      <c r="S51" s="243">
        <f t="shared" si="21"/>
        <v>0.044457533831907856</v>
      </c>
      <c r="T51" s="242">
        <v>114625</v>
      </c>
      <c r="U51" s="240">
        <v>114482</v>
      </c>
      <c r="V51" s="241">
        <v>6</v>
      </c>
      <c r="W51" s="240"/>
      <c r="X51" s="224">
        <f t="shared" si="22"/>
        <v>229113</v>
      </c>
      <c r="Y51" s="239">
        <f t="shared" si="23"/>
        <v>0.06537821948121669</v>
      </c>
    </row>
    <row r="52" spans="1:25" ht="19.5" customHeight="1">
      <c r="A52" s="245" t="s">
        <v>305</v>
      </c>
      <c r="B52" s="242">
        <v>8614</v>
      </c>
      <c r="C52" s="240">
        <v>10156</v>
      </c>
      <c r="D52" s="241">
        <v>0</v>
      </c>
      <c r="E52" s="240">
        <v>0</v>
      </c>
      <c r="F52" s="241">
        <f t="shared" si="16"/>
        <v>18770</v>
      </c>
      <c r="G52" s="243">
        <f t="shared" si="17"/>
        <v>0.02038584308005435</v>
      </c>
      <c r="H52" s="242">
        <v>7755</v>
      </c>
      <c r="I52" s="240">
        <v>9000</v>
      </c>
      <c r="J52" s="241"/>
      <c r="K52" s="240"/>
      <c r="L52" s="241">
        <f t="shared" si="18"/>
        <v>16755</v>
      </c>
      <c r="M52" s="244">
        <f t="shared" si="19"/>
        <v>0.12026260817666379</v>
      </c>
      <c r="N52" s="242">
        <v>55804</v>
      </c>
      <c r="O52" s="240">
        <v>51787</v>
      </c>
      <c r="P52" s="241"/>
      <c r="Q52" s="240"/>
      <c r="R52" s="241">
        <f t="shared" si="20"/>
        <v>107591</v>
      </c>
      <c r="S52" s="243">
        <f t="shared" si="21"/>
        <v>0.019596015119335328</v>
      </c>
      <c r="T52" s="242">
        <v>54003</v>
      </c>
      <c r="U52" s="240">
        <v>48064</v>
      </c>
      <c r="V52" s="241"/>
      <c r="W52" s="240">
        <v>0</v>
      </c>
      <c r="X52" s="224">
        <f t="shared" si="22"/>
        <v>102067</v>
      </c>
      <c r="Y52" s="239">
        <f t="shared" si="23"/>
        <v>0.05412131247121987</v>
      </c>
    </row>
    <row r="53" spans="1:25" ht="19.5" customHeight="1">
      <c r="A53" s="245" t="s">
        <v>306</v>
      </c>
      <c r="B53" s="242">
        <v>7951</v>
      </c>
      <c r="C53" s="240">
        <v>8379</v>
      </c>
      <c r="D53" s="241">
        <v>0</v>
      </c>
      <c r="E53" s="240">
        <v>0</v>
      </c>
      <c r="F53" s="241">
        <f t="shared" si="16"/>
        <v>16330</v>
      </c>
      <c r="G53" s="243">
        <f t="shared" si="17"/>
        <v>0.017735792088294487</v>
      </c>
      <c r="H53" s="242">
        <v>8059</v>
      </c>
      <c r="I53" s="240">
        <v>8385</v>
      </c>
      <c r="J53" s="241"/>
      <c r="K53" s="240"/>
      <c r="L53" s="241">
        <f t="shared" si="18"/>
        <v>16444</v>
      </c>
      <c r="M53" s="244">
        <f t="shared" si="19"/>
        <v>-0.006932619800535167</v>
      </c>
      <c r="N53" s="242">
        <v>50601</v>
      </c>
      <c r="O53" s="240">
        <v>47877</v>
      </c>
      <c r="P53" s="241"/>
      <c r="Q53" s="240"/>
      <c r="R53" s="241">
        <f t="shared" si="20"/>
        <v>98478</v>
      </c>
      <c r="S53" s="243">
        <f t="shared" si="21"/>
        <v>0.0179362249344453</v>
      </c>
      <c r="T53" s="242">
        <v>48246</v>
      </c>
      <c r="U53" s="240">
        <v>45418</v>
      </c>
      <c r="V53" s="241"/>
      <c r="W53" s="240"/>
      <c r="X53" s="224">
        <f t="shared" si="22"/>
        <v>93664</v>
      </c>
      <c r="Y53" s="239">
        <f t="shared" si="23"/>
        <v>0.05139648103860606</v>
      </c>
    </row>
    <row r="54" spans="1:25" ht="19.5" customHeight="1">
      <c r="A54" s="245" t="s">
        <v>307</v>
      </c>
      <c r="B54" s="242">
        <v>3579</v>
      </c>
      <c r="C54" s="240">
        <v>3630</v>
      </c>
      <c r="D54" s="241">
        <v>0</v>
      </c>
      <c r="E54" s="240">
        <v>0</v>
      </c>
      <c r="F54" s="241">
        <f aca="true" t="shared" si="24" ref="F54:F60">SUM(B54:E54)</f>
        <v>7209</v>
      </c>
      <c r="G54" s="243">
        <f aca="true" t="shared" si="25" ref="G54:G60">F54/$F$9</f>
        <v>0.007829597376883954</v>
      </c>
      <c r="H54" s="242">
        <v>3816</v>
      </c>
      <c r="I54" s="240">
        <v>4342</v>
      </c>
      <c r="J54" s="241"/>
      <c r="K54" s="240"/>
      <c r="L54" s="241">
        <f aca="true" t="shared" si="26" ref="L54:L60">SUM(H54:K54)</f>
        <v>8158</v>
      </c>
      <c r="M54" s="244">
        <f aca="true" t="shared" si="27" ref="M54:M60">IF(ISERROR(F54/L54-1),"         /0",(F54/L54-1))</f>
        <v>-0.11632753125766115</v>
      </c>
      <c r="N54" s="242">
        <v>25358</v>
      </c>
      <c r="O54" s="240">
        <v>22941</v>
      </c>
      <c r="P54" s="241"/>
      <c r="Q54" s="240">
        <v>0</v>
      </c>
      <c r="R54" s="241">
        <f aca="true" t="shared" si="28" ref="R54:R60">SUM(N54:Q54)</f>
        <v>48299</v>
      </c>
      <c r="S54" s="243">
        <f aca="true" t="shared" si="29" ref="S54:S60">R54/$R$9</f>
        <v>0.00879690619335053</v>
      </c>
      <c r="T54" s="242">
        <v>27356</v>
      </c>
      <c r="U54" s="240">
        <v>25021</v>
      </c>
      <c r="V54" s="241"/>
      <c r="W54" s="240"/>
      <c r="X54" s="224">
        <f aca="true" t="shared" si="30" ref="X54:X60">SUM(T54:W54)</f>
        <v>52377</v>
      </c>
      <c r="Y54" s="239">
        <f aca="true" t="shared" si="31" ref="Y54:Y60">IF(ISERROR(R54/X54-1),"         /0",(R54/X54-1))</f>
        <v>-0.07785860205815531</v>
      </c>
    </row>
    <row r="55" spans="1:25" ht="19.5" customHeight="1">
      <c r="A55" s="245" t="s">
        <v>308</v>
      </c>
      <c r="B55" s="242">
        <v>2585</v>
      </c>
      <c r="C55" s="240">
        <v>3401</v>
      </c>
      <c r="D55" s="241">
        <v>0</v>
      </c>
      <c r="E55" s="240">
        <v>0</v>
      </c>
      <c r="F55" s="241">
        <f t="shared" si="24"/>
        <v>5986</v>
      </c>
      <c r="G55" s="243">
        <f t="shared" si="25"/>
        <v>0.006501313621587923</v>
      </c>
      <c r="H55" s="242">
        <v>2106</v>
      </c>
      <c r="I55" s="240">
        <v>2756</v>
      </c>
      <c r="J55" s="241"/>
      <c r="K55" s="240"/>
      <c r="L55" s="241">
        <f t="shared" si="26"/>
        <v>4862</v>
      </c>
      <c r="M55" s="244">
        <f t="shared" si="27"/>
        <v>0.23118058412176068</v>
      </c>
      <c r="N55" s="242">
        <v>16852</v>
      </c>
      <c r="O55" s="240">
        <v>18166</v>
      </c>
      <c r="P55" s="241"/>
      <c r="Q55" s="240"/>
      <c r="R55" s="241">
        <f t="shared" si="28"/>
        <v>35018</v>
      </c>
      <c r="S55" s="243">
        <f t="shared" si="29"/>
        <v>0.00637798010473817</v>
      </c>
      <c r="T55" s="242">
        <v>14444</v>
      </c>
      <c r="U55" s="240">
        <v>15781</v>
      </c>
      <c r="V55" s="241"/>
      <c r="W55" s="240"/>
      <c r="X55" s="224">
        <f t="shared" si="30"/>
        <v>30225</v>
      </c>
      <c r="Y55" s="239">
        <f t="shared" si="31"/>
        <v>0.1585773366418528</v>
      </c>
    </row>
    <row r="56" spans="1:25" ht="19.5" customHeight="1">
      <c r="A56" s="245" t="s">
        <v>309</v>
      </c>
      <c r="B56" s="242">
        <v>1902</v>
      </c>
      <c r="C56" s="240">
        <v>2619</v>
      </c>
      <c r="D56" s="241">
        <v>0</v>
      </c>
      <c r="E56" s="240">
        <v>0</v>
      </c>
      <c r="F56" s="241">
        <f t="shared" si="24"/>
        <v>4521</v>
      </c>
      <c r="G56" s="243">
        <f t="shared" si="25"/>
        <v>0.004910196940059974</v>
      </c>
      <c r="H56" s="242">
        <v>1947</v>
      </c>
      <c r="I56" s="240">
        <v>3059</v>
      </c>
      <c r="J56" s="241"/>
      <c r="K56" s="240"/>
      <c r="L56" s="241">
        <f t="shared" si="26"/>
        <v>5006</v>
      </c>
      <c r="M56" s="244">
        <f t="shared" si="27"/>
        <v>-0.09688373951258489</v>
      </c>
      <c r="N56" s="242">
        <v>15204</v>
      </c>
      <c r="O56" s="240">
        <v>14169</v>
      </c>
      <c r="P56" s="241"/>
      <c r="Q56" s="240">
        <v>0</v>
      </c>
      <c r="R56" s="241">
        <f t="shared" si="28"/>
        <v>29373</v>
      </c>
      <c r="S56" s="243">
        <f t="shared" si="29"/>
        <v>0.005349831789835921</v>
      </c>
      <c r="T56" s="242">
        <v>16233</v>
      </c>
      <c r="U56" s="240">
        <v>15174</v>
      </c>
      <c r="V56" s="241">
        <v>15</v>
      </c>
      <c r="W56" s="240"/>
      <c r="X56" s="224">
        <f t="shared" si="30"/>
        <v>31422</v>
      </c>
      <c r="Y56" s="239">
        <f t="shared" si="31"/>
        <v>-0.06520908917319079</v>
      </c>
    </row>
    <row r="57" spans="1:25" ht="19.5" customHeight="1">
      <c r="A57" s="245" t="s">
        <v>310</v>
      </c>
      <c r="B57" s="242">
        <v>541</v>
      </c>
      <c r="C57" s="240">
        <v>1250</v>
      </c>
      <c r="D57" s="241">
        <v>0</v>
      </c>
      <c r="E57" s="240">
        <v>0</v>
      </c>
      <c r="F57" s="241">
        <f t="shared" si="24"/>
        <v>1791</v>
      </c>
      <c r="G57" s="243">
        <f t="shared" si="25"/>
        <v>0.00194518087141062</v>
      </c>
      <c r="H57" s="242">
        <v>3</v>
      </c>
      <c r="I57" s="240"/>
      <c r="J57" s="241"/>
      <c r="K57" s="240"/>
      <c r="L57" s="241">
        <f t="shared" si="26"/>
        <v>3</v>
      </c>
      <c r="M57" s="244" t="s">
        <v>50</v>
      </c>
      <c r="N57" s="242">
        <v>552</v>
      </c>
      <c r="O57" s="240">
        <v>1250</v>
      </c>
      <c r="P57" s="241"/>
      <c r="Q57" s="240"/>
      <c r="R57" s="241">
        <f t="shared" si="28"/>
        <v>1802</v>
      </c>
      <c r="S57" s="243">
        <f t="shared" si="29"/>
        <v>0.0003282060696995312</v>
      </c>
      <c r="T57" s="242">
        <v>14</v>
      </c>
      <c r="U57" s="240"/>
      <c r="V57" s="241"/>
      <c r="W57" s="240"/>
      <c r="X57" s="224">
        <f t="shared" si="30"/>
        <v>14</v>
      </c>
      <c r="Y57" s="239">
        <f t="shared" si="31"/>
        <v>127.71428571428572</v>
      </c>
    </row>
    <row r="58" spans="1:25" ht="19.5" customHeight="1">
      <c r="A58" s="245" t="s">
        <v>311</v>
      </c>
      <c r="B58" s="242">
        <v>811</v>
      </c>
      <c r="C58" s="240">
        <v>789</v>
      </c>
      <c r="D58" s="241">
        <v>0</v>
      </c>
      <c r="E58" s="240">
        <v>0</v>
      </c>
      <c r="F58" s="241">
        <f t="shared" si="24"/>
        <v>1600</v>
      </c>
      <c r="G58" s="243">
        <f t="shared" si="25"/>
        <v>0.0017377383552523685</v>
      </c>
      <c r="H58" s="242">
        <v>994</v>
      </c>
      <c r="I58" s="240">
        <v>1010</v>
      </c>
      <c r="J58" s="241">
        <v>6</v>
      </c>
      <c r="K58" s="240"/>
      <c r="L58" s="241">
        <f t="shared" si="26"/>
        <v>2010</v>
      </c>
      <c r="M58" s="244">
        <f t="shared" si="27"/>
        <v>-0.20398009950248752</v>
      </c>
      <c r="N58" s="242">
        <v>7655</v>
      </c>
      <c r="O58" s="240">
        <v>6630</v>
      </c>
      <c r="P58" s="241">
        <v>22</v>
      </c>
      <c r="Q58" s="240">
        <v>0</v>
      </c>
      <c r="R58" s="241">
        <f t="shared" si="28"/>
        <v>14307</v>
      </c>
      <c r="S58" s="243">
        <f t="shared" si="29"/>
        <v>0.00260579591520044</v>
      </c>
      <c r="T58" s="242">
        <v>8227</v>
      </c>
      <c r="U58" s="240">
        <v>7614</v>
      </c>
      <c r="V58" s="241">
        <v>18</v>
      </c>
      <c r="W58" s="240">
        <v>17</v>
      </c>
      <c r="X58" s="224">
        <f t="shared" si="30"/>
        <v>15876</v>
      </c>
      <c r="Y58" s="239">
        <f t="shared" si="31"/>
        <v>-0.09882842025699168</v>
      </c>
    </row>
    <row r="59" spans="1:25" ht="19.5" customHeight="1">
      <c r="A59" s="245" t="s">
        <v>312</v>
      </c>
      <c r="B59" s="242">
        <v>385</v>
      </c>
      <c r="C59" s="240">
        <v>558</v>
      </c>
      <c r="D59" s="241">
        <v>0</v>
      </c>
      <c r="E59" s="240">
        <v>0</v>
      </c>
      <c r="F59" s="241">
        <f t="shared" si="24"/>
        <v>943</v>
      </c>
      <c r="G59" s="243">
        <f t="shared" si="25"/>
        <v>0.0010241795431268647</v>
      </c>
      <c r="H59" s="242">
        <v>424</v>
      </c>
      <c r="I59" s="240">
        <v>633</v>
      </c>
      <c r="J59" s="241"/>
      <c r="K59" s="240"/>
      <c r="L59" s="241">
        <f t="shared" si="26"/>
        <v>1057</v>
      </c>
      <c r="M59" s="244">
        <f t="shared" si="27"/>
        <v>-0.10785241248817412</v>
      </c>
      <c r="N59" s="242">
        <v>2763</v>
      </c>
      <c r="O59" s="240">
        <v>2641</v>
      </c>
      <c r="P59" s="241">
        <v>3</v>
      </c>
      <c r="Q59" s="240"/>
      <c r="R59" s="241">
        <f t="shared" si="28"/>
        <v>5407</v>
      </c>
      <c r="S59" s="243">
        <f t="shared" si="29"/>
        <v>0.0009848003434325</v>
      </c>
      <c r="T59" s="242">
        <v>2824</v>
      </c>
      <c r="U59" s="240">
        <v>2823</v>
      </c>
      <c r="V59" s="241">
        <v>11</v>
      </c>
      <c r="W59" s="240">
        <v>15</v>
      </c>
      <c r="X59" s="224">
        <f t="shared" si="30"/>
        <v>5673</v>
      </c>
      <c r="Y59" s="239">
        <f t="shared" si="31"/>
        <v>-0.046888771373171156</v>
      </c>
    </row>
    <row r="60" spans="1:25" ht="19.5" customHeight="1">
      <c r="A60" s="245" t="s">
        <v>313</v>
      </c>
      <c r="B60" s="242">
        <v>338</v>
      </c>
      <c r="C60" s="240">
        <v>432</v>
      </c>
      <c r="D60" s="241">
        <v>0</v>
      </c>
      <c r="E60" s="240">
        <v>0</v>
      </c>
      <c r="F60" s="241">
        <f t="shared" si="24"/>
        <v>770</v>
      </c>
      <c r="G60" s="243">
        <f t="shared" si="25"/>
        <v>0.0008362865834652024</v>
      </c>
      <c r="H60" s="242">
        <v>413</v>
      </c>
      <c r="I60" s="240">
        <v>558</v>
      </c>
      <c r="J60" s="241"/>
      <c r="K60" s="240"/>
      <c r="L60" s="241">
        <f t="shared" si="26"/>
        <v>971</v>
      </c>
      <c r="M60" s="244">
        <f t="shared" si="27"/>
        <v>-0.20700308959835223</v>
      </c>
      <c r="N60" s="242">
        <v>3100</v>
      </c>
      <c r="O60" s="240">
        <v>2825</v>
      </c>
      <c r="P60" s="241">
        <v>3</v>
      </c>
      <c r="Q60" s="240">
        <v>0</v>
      </c>
      <c r="R60" s="241">
        <f t="shared" si="28"/>
        <v>5928</v>
      </c>
      <c r="S60" s="243">
        <f t="shared" si="29"/>
        <v>0.0010796923313977917</v>
      </c>
      <c r="T60" s="242">
        <v>3412</v>
      </c>
      <c r="U60" s="240">
        <v>2970</v>
      </c>
      <c r="V60" s="241">
        <v>13</v>
      </c>
      <c r="W60" s="240">
        <v>3</v>
      </c>
      <c r="X60" s="224">
        <f t="shared" si="30"/>
        <v>6398</v>
      </c>
      <c r="Y60" s="239">
        <f t="shared" si="31"/>
        <v>-0.07346045639262266</v>
      </c>
    </row>
    <row r="61" spans="1:25" ht="19.5" customHeight="1" thickBot="1">
      <c r="A61" s="245" t="s">
        <v>266</v>
      </c>
      <c r="B61" s="242">
        <v>6757</v>
      </c>
      <c r="C61" s="240">
        <v>7205</v>
      </c>
      <c r="D61" s="241">
        <v>0</v>
      </c>
      <c r="E61" s="240">
        <v>0</v>
      </c>
      <c r="F61" s="241">
        <f t="shared" si="16"/>
        <v>13962</v>
      </c>
      <c r="G61" s="243">
        <f t="shared" si="17"/>
        <v>0.01516393932252098</v>
      </c>
      <c r="H61" s="242">
        <v>3117</v>
      </c>
      <c r="I61" s="240">
        <v>2333</v>
      </c>
      <c r="J61" s="241">
        <v>1</v>
      </c>
      <c r="K61" s="240"/>
      <c r="L61" s="241">
        <f t="shared" si="18"/>
        <v>5451</v>
      </c>
      <c r="M61" s="244">
        <f t="shared" si="19"/>
        <v>1.5613648871766648</v>
      </c>
      <c r="N61" s="242">
        <v>29886</v>
      </c>
      <c r="O61" s="240">
        <v>18464</v>
      </c>
      <c r="P61" s="241">
        <v>13</v>
      </c>
      <c r="Q61" s="240">
        <v>3</v>
      </c>
      <c r="R61" s="241">
        <f t="shared" si="20"/>
        <v>48366</v>
      </c>
      <c r="S61" s="243">
        <f t="shared" si="21"/>
        <v>0.008809109193722266</v>
      </c>
      <c r="T61" s="242">
        <v>24366</v>
      </c>
      <c r="U61" s="240">
        <v>15153</v>
      </c>
      <c r="V61" s="241">
        <v>27</v>
      </c>
      <c r="W61" s="240">
        <v>21</v>
      </c>
      <c r="X61" s="224">
        <f t="shared" si="22"/>
        <v>39567</v>
      </c>
      <c r="Y61" s="239">
        <f t="shared" si="23"/>
        <v>0.22238228827052842</v>
      </c>
    </row>
    <row r="62" spans="1:25" s="231" customFormat="1" ht="19.5" customHeight="1">
      <c r="A62" s="238" t="s">
        <v>58</v>
      </c>
      <c r="B62" s="235">
        <f>SUM(B63:B74)</f>
        <v>111513</v>
      </c>
      <c r="C62" s="234">
        <f>SUM(C63:C74)</f>
        <v>128587</v>
      </c>
      <c r="D62" s="233">
        <f>SUM(D63:D74)</f>
        <v>2316</v>
      </c>
      <c r="E62" s="234">
        <f>SUM(E63:E74)</f>
        <v>2772</v>
      </c>
      <c r="F62" s="233">
        <f t="shared" si="16"/>
        <v>245188</v>
      </c>
      <c r="G62" s="236">
        <f t="shared" si="17"/>
        <v>0.2662953699047611</v>
      </c>
      <c r="H62" s="235">
        <f>SUM(H63:H74)</f>
        <v>91336</v>
      </c>
      <c r="I62" s="234">
        <f>SUM(I63:I74)</f>
        <v>104385</v>
      </c>
      <c r="J62" s="233">
        <f>SUM(J63:J74)</f>
        <v>4104</v>
      </c>
      <c r="K62" s="234">
        <f>SUM(K63:K74)</f>
        <v>4586</v>
      </c>
      <c r="L62" s="233">
        <f t="shared" si="18"/>
        <v>204411</v>
      </c>
      <c r="M62" s="237">
        <f t="shared" si="19"/>
        <v>0.19948535059267858</v>
      </c>
      <c r="N62" s="235">
        <f>SUM(N63:N74)</f>
        <v>728885</v>
      </c>
      <c r="O62" s="234">
        <f>SUM(O63:O74)</f>
        <v>704058</v>
      </c>
      <c r="P62" s="233">
        <f>SUM(P63:P74)</f>
        <v>22933</v>
      </c>
      <c r="Q62" s="234">
        <f>SUM(Q63:Q74)</f>
        <v>22605</v>
      </c>
      <c r="R62" s="233">
        <f t="shared" si="20"/>
        <v>1478481</v>
      </c>
      <c r="S62" s="236">
        <f t="shared" si="21"/>
        <v>0.26928215212843093</v>
      </c>
      <c r="T62" s="235">
        <f>SUM(T63:T74)</f>
        <v>582523</v>
      </c>
      <c r="U62" s="234">
        <f>SUM(U63:U74)</f>
        <v>565096</v>
      </c>
      <c r="V62" s="233">
        <f>SUM(V63:V74)</f>
        <v>27663</v>
      </c>
      <c r="W62" s="234">
        <f>SUM(W63:W74)</f>
        <v>28191</v>
      </c>
      <c r="X62" s="233">
        <f t="shared" si="22"/>
        <v>1203473</v>
      </c>
      <c r="Y62" s="232">
        <f t="shared" si="23"/>
        <v>0.22851198157332986</v>
      </c>
    </row>
    <row r="63" spans="1:25" s="215" customFormat="1" ht="19.5" customHeight="1">
      <c r="A63" s="230" t="s">
        <v>314</v>
      </c>
      <c r="B63" s="228">
        <v>24896</v>
      </c>
      <c r="C63" s="225">
        <v>29733</v>
      </c>
      <c r="D63" s="224">
        <v>879</v>
      </c>
      <c r="E63" s="225">
        <v>1031</v>
      </c>
      <c r="F63" s="224">
        <f t="shared" si="16"/>
        <v>56539</v>
      </c>
      <c r="G63" s="227">
        <f t="shared" si="17"/>
        <v>0.061406243042258536</v>
      </c>
      <c r="H63" s="228">
        <v>21221</v>
      </c>
      <c r="I63" s="225">
        <v>24090</v>
      </c>
      <c r="J63" s="224">
        <v>1874</v>
      </c>
      <c r="K63" s="225">
        <v>2026</v>
      </c>
      <c r="L63" s="224">
        <f t="shared" si="18"/>
        <v>49211</v>
      </c>
      <c r="M63" s="229">
        <f t="shared" si="19"/>
        <v>0.14890979659019332</v>
      </c>
      <c r="N63" s="228">
        <v>162053</v>
      </c>
      <c r="O63" s="225">
        <v>156401</v>
      </c>
      <c r="P63" s="224">
        <v>9488</v>
      </c>
      <c r="Q63" s="225">
        <v>9010</v>
      </c>
      <c r="R63" s="224">
        <f t="shared" si="20"/>
        <v>336952</v>
      </c>
      <c r="S63" s="227">
        <f t="shared" si="21"/>
        <v>0.06137052807846639</v>
      </c>
      <c r="T63" s="226">
        <v>142091</v>
      </c>
      <c r="U63" s="225">
        <v>140862</v>
      </c>
      <c r="V63" s="224">
        <v>10908</v>
      </c>
      <c r="W63" s="225">
        <v>10911</v>
      </c>
      <c r="X63" s="224">
        <f t="shared" si="22"/>
        <v>304772</v>
      </c>
      <c r="Y63" s="223">
        <f t="shared" si="23"/>
        <v>0.10558712742640397</v>
      </c>
    </row>
    <row r="64" spans="1:25" s="215" customFormat="1" ht="19.5" customHeight="1">
      <c r="A64" s="230" t="s">
        <v>315</v>
      </c>
      <c r="B64" s="228">
        <v>15355</v>
      </c>
      <c r="C64" s="225">
        <v>20357</v>
      </c>
      <c r="D64" s="224">
        <v>0</v>
      </c>
      <c r="E64" s="225">
        <v>0</v>
      </c>
      <c r="F64" s="224">
        <f t="shared" si="16"/>
        <v>35712</v>
      </c>
      <c r="G64" s="227">
        <f t="shared" si="17"/>
        <v>0.03878632008923286</v>
      </c>
      <c r="H64" s="228">
        <v>12912</v>
      </c>
      <c r="I64" s="225">
        <v>16616</v>
      </c>
      <c r="J64" s="224"/>
      <c r="K64" s="225"/>
      <c r="L64" s="224">
        <f t="shared" si="18"/>
        <v>29528</v>
      </c>
      <c r="M64" s="229">
        <f t="shared" si="19"/>
        <v>0.20942833920346793</v>
      </c>
      <c r="N64" s="228">
        <v>99663</v>
      </c>
      <c r="O64" s="225">
        <v>113678</v>
      </c>
      <c r="P64" s="224">
        <v>420</v>
      </c>
      <c r="Q64" s="225">
        <v>107</v>
      </c>
      <c r="R64" s="224">
        <f t="shared" si="20"/>
        <v>213868</v>
      </c>
      <c r="S64" s="227">
        <f t="shared" si="21"/>
        <v>0.0389527057239175</v>
      </c>
      <c r="T64" s="226">
        <v>75578</v>
      </c>
      <c r="U64" s="225">
        <v>84026</v>
      </c>
      <c r="V64" s="224"/>
      <c r="W64" s="225"/>
      <c r="X64" s="224">
        <f t="shared" si="22"/>
        <v>159604</v>
      </c>
      <c r="Y64" s="223">
        <f t="shared" si="23"/>
        <v>0.3399914789103029</v>
      </c>
    </row>
    <row r="65" spans="1:25" s="215" customFormat="1" ht="19.5" customHeight="1">
      <c r="A65" s="230" t="s">
        <v>316</v>
      </c>
      <c r="B65" s="228">
        <v>12537</v>
      </c>
      <c r="C65" s="225">
        <v>17373</v>
      </c>
      <c r="D65" s="224">
        <v>410</v>
      </c>
      <c r="E65" s="225">
        <v>534</v>
      </c>
      <c r="F65" s="224">
        <f t="shared" si="16"/>
        <v>30854</v>
      </c>
      <c r="G65" s="227">
        <f t="shared" si="17"/>
        <v>0.03351011200809786</v>
      </c>
      <c r="H65" s="228">
        <v>10690</v>
      </c>
      <c r="I65" s="225">
        <v>13994</v>
      </c>
      <c r="J65" s="224">
        <v>574</v>
      </c>
      <c r="K65" s="225">
        <v>643</v>
      </c>
      <c r="L65" s="224">
        <f t="shared" si="18"/>
        <v>25901</v>
      </c>
      <c r="M65" s="229">
        <f t="shared" si="19"/>
        <v>0.19122813790973314</v>
      </c>
      <c r="N65" s="228">
        <v>90109</v>
      </c>
      <c r="O65" s="225">
        <v>89472</v>
      </c>
      <c r="P65" s="224">
        <v>3310</v>
      </c>
      <c r="Q65" s="225">
        <v>3757</v>
      </c>
      <c r="R65" s="224">
        <f t="shared" si="20"/>
        <v>186648</v>
      </c>
      <c r="S65" s="227">
        <f t="shared" si="21"/>
        <v>0.03399500915498229</v>
      </c>
      <c r="T65" s="226">
        <v>79804</v>
      </c>
      <c r="U65" s="225">
        <v>81030</v>
      </c>
      <c r="V65" s="224">
        <v>4419</v>
      </c>
      <c r="W65" s="225">
        <v>4482</v>
      </c>
      <c r="X65" s="224">
        <f t="shared" si="22"/>
        <v>169735</v>
      </c>
      <c r="Y65" s="223">
        <f t="shared" si="23"/>
        <v>0.09964356202315372</v>
      </c>
    </row>
    <row r="66" spans="1:25" s="215" customFormat="1" ht="19.5" customHeight="1">
      <c r="A66" s="230" t="s">
        <v>317</v>
      </c>
      <c r="B66" s="228">
        <v>11705</v>
      </c>
      <c r="C66" s="225">
        <v>12451</v>
      </c>
      <c r="D66" s="224">
        <v>864</v>
      </c>
      <c r="E66" s="225">
        <v>863</v>
      </c>
      <c r="F66" s="224">
        <f t="shared" si="16"/>
        <v>25883</v>
      </c>
      <c r="G66" s="227">
        <f t="shared" si="17"/>
        <v>0.02811117615562316</v>
      </c>
      <c r="H66" s="228">
        <v>10302</v>
      </c>
      <c r="I66" s="225">
        <v>11406</v>
      </c>
      <c r="J66" s="224">
        <v>879</v>
      </c>
      <c r="K66" s="225">
        <v>878</v>
      </c>
      <c r="L66" s="224">
        <f t="shared" si="18"/>
        <v>23465</v>
      </c>
      <c r="M66" s="229">
        <f t="shared" si="19"/>
        <v>0.10304709141274238</v>
      </c>
      <c r="N66" s="228">
        <v>66690</v>
      </c>
      <c r="O66" s="225">
        <v>59836</v>
      </c>
      <c r="P66" s="224">
        <v>4254</v>
      </c>
      <c r="Q66" s="225">
        <v>4184</v>
      </c>
      <c r="R66" s="224">
        <f t="shared" si="20"/>
        <v>134964</v>
      </c>
      <c r="S66" s="227">
        <f t="shared" si="21"/>
        <v>0.02458157824135823</v>
      </c>
      <c r="T66" s="226">
        <v>56904</v>
      </c>
      <c r="U66" s="225">
        <v>51490</v>
      </c>
      <c r="V66" s="224">
        <v>4716</v>
      </c>
      <c r="W66" s="225">
        <v>4647</v>
      </c>
      <c r="X66" s="224">
        <f t="shared" si="22"/>
        <v>117757</v>
      </c>
      <c r="Y66" s="223">
        <f t="shared" si="23"/>
        <v>0.14612294810499593</v>
      </c>
    </row>
    <row r="67" spans="1:25" s="215" customFormat="1" ht="19.5" customHeight="1">
      <c r="A67" s="230" t="s">
        <v>318</v>
      </c>
      <c r="B67" s="228">
        <v>4786</v>
      </c>
      <c r="C67" s="225">
        <v>5549</v>
      </c>
      <c r="D67" s="224">
        <v>0</v>
      </c>
      <c r="E67" s="225">
        <v>0</v>
      </c>
      <c r="F67" s="224">
        <f>SUM(B67:E67)</f>
        <v>10335</v>
      </c>
      <c r="G67" s="227">
        <f>F67/$F$9</f>
        <v>0.011224703688458267</v>
      </c>
      <c r="H67" s="228">
        <v>4477</v>
      </c>
      <c r="I67" s="225">
        <v>4971</v>
      </c>
      <c r="J67" s="224"/>
      <c r="K67" s="225"/>
      <c r="L67" s="224">
        <f>SUM(H67:K67)</f>
        <v>9448</v>
      </c>
      <c r="M67" s="229">
        <f>IF(ISERROR(F67/L67-1),"         /0",(F67/L67-1))</f>
        <v>0.0938823031329381</v>
      </c>
      <c r="N67" s="228">
        <v>32019</v>
      </c>
      <c r="O67" s="225">
        <v>30616</v>
      </c>
      <c r="P67" s="224"/>
      <c r="Q67" s="225">
        <v>0</v>
      </c>
      <c r="R67" s="224">
        <f>SUM(N67:Q67)</f>
        <v>62635</v>
      </c>
      <c r="S67" s="227">
        <f>R67/$R$9</f>
        <v>0.011407984004234258</v>
      </c>
      <c r="T67" s="226">
        <v>29089</v>
      </c>
      <c r="U67" s="225">
        <v>26355</v>
      </c>
      <c r="V67" s="224">
        <v>13</v>
      </c>
      <c r="W67" s="225">
        <v>7</v>
      </c>
      <c r="X67" s="224">
        <f>SUM(T67:W67)</f>
        <v>55464</v>
      </c>
      <c r="Y67" s="223">
        <f>IF(ISERROR(R67/X67-1),"         /0",(R67/X67-1))</f>
        <v>0.12929107168613885</v>
      </c>
    </row>
    <row r="68" spans="1:25" s="215" customFormat="1" ht="19.5" customHeight="1">
      <c r="A68" s="230" t="s">
        <v>319</v>
      </c>
      <c r="B68" s="228">
        <v>3956</v>
      </c>
      <c r="C68" s="225">
        <v>4398</v>
      </c>
      <c r="D68" s="224">
        <v>0</v>
      </c>
      <c r="E68" s="225">
        <v>0</v>
      </c>
      <c r="F68" s="224">
        <f t="shared" si="16"/>
        <v>8354</v>
      </c>
      <c r="G68" s="227">
        <f t="shared" si="17"/>
        <v>0.009073166387361428</v>
      </c>
      <c r="H68" s="228">
        <v>3772</v>
      </c>
      <c r="I68" s="225">
        <v>4459</v>
      </c>
      <c r="J68" s="224">
        <v>2</v>
      </c>
      <c r="K68" s="225"/>
      <c r="L68" s="224">
        <f t="shared" si="18"/>
        <v>8233</v>
      </c>
      <c r="M68" s="229">
        <f t="shared" si="19"/>
        <v>0.014696951293574623</v>
      </c>
      <c r="N68" s="228">
        <v>29183</v>
      </c>
      <c r="O68" s="225">
        <v>27238</v>
      </c>
      <c r="P68" s="224"/>
      <c r="Q68" s="225">
        <v>0</v>
      </c>
      <c r="R68" s="224">
        <f t="shared" si="20"/>
        <v>56421</v>
      </c>
      <c r="S68" s="227">
        <f t="shared" si="21"/>
        <v>0.010276201253339206</v>
      </c>
      <c r="T68" s="226">
        <v>29329</v>
      </c>
      <c r="U68" s="225">
        <v>26635</v>
      </c>
      <c r="V68" s="224">
        <v>7</v>
      </c>
      <c r="W68" s="225">
        <v>1</v>
      </c>
      <c r="X68" s="224">
        <f t="shared" si="22"/>
        <v>55972</v>
      </c>
      <c r="Y68" s="223">
        <f t="shared" si="23"/>
        <v>0.008021868076895533</v>
      </c>
    </row>
    <row r="69" spans="1:25" s="215" customFormat="1" ht="19.5" customHeight="1">
      <c r="A69" s="230" t="s">
        <v>320</v>
      </c>
      <c r="B69" s="228">
        <v>3672</v>
      </c>
      <c r="C69" s="225">
        <v>3743</v>
      </c>
      <c r="D69" s="224">
        <v>0</v>
      </c>
      <c r="E69" s="225">
        <v>0</v>
      </c>
      <c r="F69" s="224">
        <f t="shared" si="16"/>
        <v>7415</v>
      </c>
      <c r="G69" s="227">
        <f>F69/$F$9</f>
        <v>0.008053331190122696</v>
      </c>
      <c r="H69" s="228">
        <v>3702</v>
      </c>
      <c r="I69" s="225">
        <v>3889</v>
      </c>
      <c r="J69" s="224"/>
      <c r="K69" s="225"/>
      <c r="L69" s="224">
        <f>SUM(H69:K69)</f>
        <v>7591</v>
      </c>
      <c r="M69" s="229">
        <f>IF(ISERROR(F69/L69-1),"         /0",(F69/L69-1))</f>
        <v>-0.023185351073639837</v>
      </c>
      <c r="N69" s="228">
        <v>29528</v>
      </c>
      <c r="O69" s="225">
        <v>31380</v>
      </c>
      <c r="P69" s="224"/>
      <c r="Q69" s="225"/>
      <c r="R69" s="224">
        <f>SUM(N69:Q69)</f>
        <v>60908</v>
      </c>
      <c r="S69" s="227">
        <f>R69/$R$9</f>
        <v>0.011093438009577716</v>
      </c>
      <c r="T69" s="226">
        <v>22735</v>
      </c>
      <c r="U69" s="225">
        <v>23319</v>
      </c>
      <c r="V69" s="224"/>
      <c r="W69" s="225"/>
      <c r="X69" s="224">
        <f>SUM(T69:W69)</f>
        <v>46054</v>
      </c>
      <c r="Y69" s="223">
        <f>IF(ISERROR(R69/X69-1),"         /0",(R69/X69-1))</f>
        <v>0.3225344161202066</v>
      </c>
    </row>
    <row r="70" spans="1:25" s="215" customFormat="1" ht="19.5" customHeight="1">
      <c r="A70" s="230" t="s">
        <v>321</v>
      </c>
      <c r="B70" s="228">
        <v>2788</v>
      </c>
      <c r="C70" s="225">
        <v>2460</v>
      </c>
      <c r="D70" s="224">
        <v>0</v>
      </c>
      <c r="E70" s="225">
        <v>0</v>
      </c>
      <c r="F70" s="224">
        <f t="shared" si="16"/>
        <v>5248</v>
      </c>
      <c r="G70" s="227">
        <f t="shared" si="17"/>
        <v>0.005699781805227768</v>
      </c>
      <c r="H70" s="228">
        <v>1760</v>
      </c>
      <c r="I70" s="225">
        <v>1188</v>
      </c>
      <c r="J70" s="224"/>
      <c r="K70" s="225"/>
      <c r="L70" s="224">
        <f t="shared" si="18"/>
        <v>2948</v>
      </c>
      <c r="M70" s="229">
        <f t="shared" si="19"/>
        <v>0.7801899592944368</v>
      </c>
      <c r="N70" s="228">
        <v>22471</v>
      </c>
      <c r="O70" s="225">
        <v>18286</v>
      </c>
      <c r="P70" s="224"/>
      <c r="Q70" s="225"/>
      <c r="R70" s="224">
        <f t="shared" si="20"/>
        <v>40757</v>
      </c>
      <c r="S70" s="227">
        <f t="shared" si="21"/>
        <v>0.007423249047027632</v>
      </c>
      <c r="T70" s="226">
        <v>13130</v>
      </c>
      <c r="U70" s="225">
        <v>9784</v>
      </c>
      <c r="V70" s="224">
        <v>6</v>
      </c>
      <c r="W70" s="225"/>
      <c r="X70" s="224">
        <f t="shared" si="22"/>
        <v>22920</v>
      </c>
      <c r="Y70" s="223">
        <f t="shared" si="23"/>
        <v>0.7782286212914484</v>
      </c>
    </row>
    <row r="71" spans="1:25" s="215" customFormat="1" ht="19.5" customHeight="1">
      <c r="A71" s="230" t="s">
        <v>322</v>
      </c>
      <c r="B71" s="228">
        <v>2192</v>
      </c>
      <c r="C71" s="225">
        <v>2719</v>
      </c>
      <c r="D71" s="224">
        <v>0</v>
      </c>
      <c r="E71" s="225">
        <v>8</v>
      </c>
      <c r="F71" s="224">
        <f t="shared" si="16"/>
        <v>4919</v>
      </c>
      <c r="G71" s="227">
        <f t="shared" si="17"/>
        <v>0.005342459355929001</v>
      </c>
      <c r="H71" s="228">
        <v>1257</v>
      </c>
      <c r="I71" s="225">
        <v>1521</v>
      </c>
      <c r="J71" s="224">
        <v>96</v>
      </c>
      <c r="K71" s="225">
        <v>96</v>
      </c>
      <c r="L71" s="224">
        <f t="shared" si="18"/>
        <v>2970</v>
      </c>
      <c r="M71" s="229">
        <f t="shared" si="19"/>
        <v>0.6562289562289563</v>
      </c>
      <c r="N71" s="228">
        <v>11416</v>
      </c>
      <c r="O71" s="225">
        <v>12234</v>
      </c>
      <c r="P71" s="224">
        <v>209</v>
      </c>
      <c r="Q71" s="225">
        <v>316</v>
      </c>
      <c r="R71" s="224">
        <f t="shared" si="20"/>
        <v>24175</v>
      </c>
      <c r="S71" s="227">
        <f t="shared" si="21"/>
        <v>0.0044030975221898815</v>
      </c>
      <c r="T71" s="226">
        <v>5194</v>
      </c>
      <c r="U71" s="225">
        <v>5826</v>
      </c>
      <c r="V71" s="224">
        <v>995</v>
      </c>
      <c r="W71" s="225">
        <v>1134</v>
      </c>
      <c r="X71" s="224">
        <f t="shared" si="22"/>
        <v>13149</v>
      </c>
      <c r="Y71" s="223">
        <f t="shared" si="23"/>
        <v>0.8385428549699596</v>
      </c>
    </row>
    <row r="72" spans="1:25" s="215" customFormat="1" ht="19.5" customHeight="1">
      <c r="A72" s="230" t="s">
        <v>323</v>
      </c>
      <c r="B72" s="228">
        <v>1820</v>
      </c>
      <c r="C72" s="225">
        <v>2149</v>
      </c>
      <c r="D72" s="224">
        <v>0</v>
      </c>
      <c r="E72" s="225">
        <v>0</v>
      </c>
      <c r="F72" s="224">
        <f t="shared" si="16"/>
        <v>3969</v>
      </c>
      <c r="G72" s="227">
        <f t="shared" si="17"/>
        <v>0.004310677207497907</v>
      </c>
      <c r="H72" s="228">
        <v>1478</v>
      </c>
      <c r="I72" s="225">
        <v>1839</v>
      </c>
      <c r="J72" s="224"/>
      <c r="K72" s="225"/>
      <c r="L72" s="224">
        <f t="shared" si="18"/>
        <v>3317</v>
      </c>
      <c r="M72" s="229">
        <f t="shared" si="19"/>
        <v>0.1965631594814592</v>
      </c>
      <c r="N72" s="228">
        <v>11462</v>
      </c>
      <c r="O72" s="225">
        <v>11074</v>
      </c>
      <c r="P72" s="224"/>
      <c r="Q72" s="225"/>
      <c r="R72" s="224">
        <f t="shared" si="20"/>
        <v>22536</v>
      </c>
      <c r="S72" s="227">
        <f t="shared" si="21"/>
        <v>0.004104579348917111</v>
      </c>
      <c r="T72" s="226">
        <v>10465</v>
      </c>
      <c r="U72" s="225">
        <v>9904</v>
      </c>
      <c r="V72" s="224"/>
      <c r="W72" s="225">
        <v>3</v>
      </c>
      <c r="X72" s="224">
        <f t="shared" si="22"/>
        <v>20372</v>
      </c>
      <c r="Y72" s="223">
        <f t="shared" si="23"/>
        <v>0.10622422933438047</v>
      </c>
    </row>
    <row r="73" spans="1:25" s="215" customFormat="1" ht="19.5" customHeight="1">
      <c r="A73" s="230" t="s">
        <v>324</v>
      </c>
      <c r="B73" s="228">
        <v>1480</v>
      </c>
      <c r="C73" s="225">
        <v>2179</v>
      </c>
      <c r="D73" s="224">
        <v>0</v>
      </c>
      <c r="E73" s="225">
        <v>0</v>
      </c>
      <c r="F73" s="224">
        <f t="shared" si="16"/>
        <v>3659</v>
      </c>
      <c r="G73" s="227">
        <f t="shared" si="17"/>
        <v>0.00397399040116776</v>
      </c>
      <c r="H73" s="228">
        <v>1485</v>
      </c>
      <c r="I73" s="225">
        <v>2203</v>
      </c>
      <c r="J73" s="224"/>
      <c r="K73" s="225"/>
      <c r="L73" s="224">
        <f t="shared" si="18"/>
        <v>3688</v>
      </c>
      <c r="M73" s="229">
        <f t="shared" si="19"/>
        <v>-0.007863340563991295</v>
      </c>
      <c r="N73" s="228">
        <v>9882</v>
      </c>
      <c r="O73" s="225">
        <v>14143</v>
      </c>
      <c r="P73" s="224">
        <v>20</v>
      </c>
      <c r="Q73" s="225"/>
      <c r="R73" s="224">
        <f t="shared" si="20"/>
        <v>24045</v>
      </c>
      <c r="S73" s="227">
        <f t="shared" si="21"/>
        <v>0.004379420058782035</v>
      </c>
      <c r="T73" s="226">
        <v>9514</v>
      </c>
      <c r="U73" s="225">
        <v>12971</v>
      </c>
      <c r="V73" s="224"/>
      <c r="W73" s="225"/>
      <c r="X73" s="224">
        <f t="shared" si="22"/>
        <v>22485</v>
      </c>
      <c r="Y73" s="223">
        <f t="shared" si="23"/>
        <v>0.06937958639092723</v>
      </c>
    </row>
    <row r="74" spans="1:25" s="215" customFormat="1" ht="19.5" customHeight="1" thickBot="1">
      <c r="A74" s="230" t="s">
        <v>266</v>
      </c>
      <c r="B74" s="228">
        <v>26326</v>
      </c>
      <c r="C74" s="225">
        <v>25476</v>
      </c>
      <c r="D74" s="224">
        <v>163</v>
      </c>
      <c r="E74" s="225">
        <v>336</v>
      </c>
      <c r="F74" s="224">
        <f t="shared" si="16"/>
        <v>52301</v>
      </c>
      <c r="G74" s="227">
        <f t="shared" si="17"/>
        <v>0.056803408573783826</v>
      </c>
      <c r="H74" s="228">
        <v>18280</v>
      </c>
      <c r="I74" s="225">
        <v>18209</v>
      </c>
      <c r="J74" s="224">
        <v>679</v>
      </c>
      <c r="K74" s="225">
        <v>943</v>
      </c>
      <c r="L74" s="224">
        <f t="shared" si="18"/>
        <v>38111</v>
      </c>
      <c r="M74" s="229">
        <f t="shared" si="19"/>
        <v>0.3723334470362887</v>
      </c>
      <c r="N74" s="228">
        <v>164409</v>
      </c>
      <c r="O74" s="225">
        <v>139700</v>
      </c>
      <c r="P74" s="224">
        <v>5232</v>
      </c>
      <c r="Q74" s="225">
        <v>5231</v>
      </c>
      <c r="R74" s="224">
        <f t="shared" si="20"/>
        <v>314572</v>
      </c>
      <c r="S74" s="227">
        <f t="shared" si="21"/>
        <v>0.05729436168563869</v>
      </c>
      <c r="T74" s="226">
        <v>108690</v>
      </c>
      <c r="U74" s="225">
        <v>92894</v>
      </c>
      <c r="V74" s="224">
        <v>6599</v>
      </c>
      <c r="W74" s="225">
        <v>7006</v>
      </c>
      <c r="X74" s="224">
        <f t="shared" si="22"/>
        <v>215189</v>
      </c>
      <c r="Y74" s="223">
        <f t="shared" si="23"/>
        <v>0.4618405215879995</v>
      </c>
    </row>
    <row r="75" spans="1:25" s="231" customFormat="1" ht="19.5" customHeight="1">
      <c r="A75" s="238" t="s">
        <v>57</v>
      </c>
      <c r="B75" s="235">
        <f>SUM(B76:B82)</f>
        <v>9203</v>
      </c>
      <c r="C75" s="234">
        <f>SUM(C76:C82)</f>
        <v>11409</v>
      </c>
      <c r="D75" s="233">
        <f>SUM(D76:D82)</f>
        <v>0</v>
      </c>
      <c r="E75" s="234">
        <f>SUM(E76:E82)</f>
        <v>2</v>
      </c>
      <c r="F75" s="233">
        <f t="shared" si="16"/>
        <v>20614</v>
      </c>
      <c r="G75" s="236">
        <f t="shared" si="17"/>
        <v>0.022388586534482703</v>
      </c>
      <c r="H75" s="235">
        <f>SUM(H76:H82)</f>
        <v>8320</v>
      </c>
      <c r="I75" s="234">
        <f>SUM(I76:I82)</f>
        <v>10724</v>
      </c>
      <c r="J75" s="233">
        <f>SUM(J76:J82)</f>
        <v>14</v>
      </c>
      <c r="K75" s="234">
        <f>SUM(K76:K82)</f>
        <v>11</v>
      </c>
      <c r="L75" s="233">
        <f t="shared" si="18"/>
        <v>19069</v>
      </c>
      <c r="M75" s="237">
        <f t="shared" si="19"/>
        <v>0.08102155330641359</v>
      </c>
      <c r="N75" s="235">
        <f>SUM(N76:N82)</f>
        <v>55954</v>
      </c>
      <c r="O75" s="234">
        <f>SUM(O76:O82)</f>
        <v>59115</v>
      </c>
      <c r="P75" s="233">
        <f>SUM(P76:P82)</f>
        <v>1023</v>
      </c>
      <c r="Q75" s="234">
        <f>SUM(Q76:Q82)</f>
        <v>788</v>
      </c>
      <c r="R75" s="233">
        <f t="shared" si="20"/>
        <v>116880</v>
      </c>
      <c r="S75" s="236">
        <f t="shared" si="21"/>
        <v>0.0212878609469929</v>
      </c>
      <c r="T75" s="235">
        <f>SUM(T76:T82)</f>
        <v>49855</v>
      </c>
      <c r="U75" s="234">
        <f>SUM(U76:U82)</f>
        <v>50776</v>
      </c>
      <c r="V75" s="233">
        <f>SUM(V76:V82)</f>
        <v>613</v>
      </c>
      <c r="W75" s="234">
        <f>SUM(W76:W82)</f>
        <v>710</v>
      </c>
      <c r="X75" s="233">
        <f t="shared" si="22"/>
        <v>101954</v>
      </c>
      <c r="Y75" s="232">
        <f t="shared" si="23"/>
        <v>0.14639935657257186</v>
      </c>
    </row>
    <row r="76" spans="1:25" ht="19.5" customHeight="1">
      <c r="A76" s="230" t="s">
        <v>325</v>
      </c>
      <c r="B76" s="228">
        <v>1930</v>
      </c>
      <c r="C76" s="225">
        <v>2371</v>
      </c>
      <c r="D76" s="224">
        <v>0</v>
      </c>
      <c r="E76" s="225">
        <v>0</v>
      </c>
      <c r="F76" s="224">
        <f t="shared" si="16"/>
        <v>4301</v>
      </c>
      <c r="G76" s="227">
        <f t="shared" si="17"/>
        <v>0.004671257916212773</v>
      </c>
      <c r="H76" s="228">
        <v>2049</v>
      </c>
      <c r="I76" s="225">
        <v>2748</v>
      </c>
      <c r="J76" s="224"/>
      <c r="K76" s="225"/>
      <c r="L76" s="224">
        <f t="shared" si="18"/>
        <v>4797</v>
      </c>
      <c r="M76" s="229">
        <f t="shared" si="19"/>
        <v>-0.10339795705649368</v>
      </c>
      <c r="N76" s="228">
        <v>13616</v>
      </c>
      <c r="O76" s="225">
        <v>13829</v>
      </c>
      <c r="P76" s="224">
        <v>714</v>
      </c>
      <c r="Q76" s="225">
        <v>495</v>
      </c>
      <c r="R76" s="224">
        <f t="shared" si="20"/>
        <v>28654</v>
      </c>
      <c r="S76" s="227">
        <f t="shared" si="21"/>
        <v>0.00521887720375714</v>
      </c>
      <c r="T76" s="226">
        <v>11294</v>
      </c>
      <c r="U76" s="225">
        <v>12703</v>
      </c>
      <c r="V76" s="224">
        <v>148</v>
      </c>
      <c r="W76" s="225">
        <v>263</v>
      </c>
      <c r="X76" s="224">
        <f t="shared" si="22"/>
        <v>24408</v>
      </c>
      <c r="Y76" s="223">
        <f t="shared" si="23"/>
        <v>0.1739593575876761</v>
      </c>
    </row>
    <row r="77" spans="1:25" ht="19.5" customHeight="1">
      <c r="A77" s="230" t="s">
        <v>326</v>
      </c>
      <c r="B77" s="228">
        <v>1634</v>
      </c>
      <c r="C77" s="225">
        <v>2630</v>
      </c>
      <c r="D77" s="224">
        <v>0</v>
      </c>
      <c r="E77" s="225">
        <v>0</v>
      </c>
      <c r="F77" s="224">
        <f>SUM(B77:E77)</f>
        <v>4264</v>
      </c>
      <c r="G77" s="227">
        <f>F77/$F$9</f>
        <v>0.004631072716747562</v>
      </c>
      <c r="H77" s="228">
        <v>1649</v>
      </c>
      <c r="I77" s="225">
        <v>2000</v>
      </c>
      <c r="J77" s="224"/>
      <c r="K77" s="225"/>
      <c r="L77" s="224">
        <f>SUM(H77:K77)</f>
        <v>3649</v>
      </c>
      <c r="M77" s="229">
        <f>IF(ISERROR(F77/L77-1),"         /0",(F77/L77-1))</f>
        <v>0.1685393258426966</v>
      </c>
      <c r="N77" s="228">
        <v>11405</v>
      </c>
      <c r="O77" s="225">
        <v>13777</v>
      </c>
      <c r="P77" s="224">
        <v>7</v>
      </c>
      <c r="Q77" s="225">
        <v>10</v>
      </c>
      <c r="R77" s="224">
        <f>SUM(N77:Q77)</f>
        <v>25199</v>
      </c>
      <c r="S77" s="227">
        <f>R77/$R$9</f>
        <v>0.004589603080110148</v>
      </c>
      <c r="T77" s="226">
        <v>8196</v>
      </c>
      <c r="U77" s="225">
        <v>8404</v>
      </c>
      <c r="V77" s="224">
        <v>348</v>
      </c>
      <c r="W77" s="225">
        <v>366</v>
      </c>
      <c r="X77" s="224">
        <f>SUM(T77:W77)</f>
        <v>17314</v>
      </c>
      <c r="Y77" s="223">
        <f>IF(ISERROR(R77/X77-1),"         /0",(R77/X77-1))</f>
        <v>0.45541180547533777</v>
      </c>
    </row>
    <row r="78" spans="1:25" ht="19.5" customHeight="1">
      <c r="A78" s="230" t="s">
        <v>327</v>
      </c>
      <c r="B78" s="228">
        <v>1180</v>
      </c>
      <c r="C78" s="225">
        <v>1549</v>
      </c>
      <c r="D78" s="224">
        <v>0</v>
      </c>
      <c r="E78" s="225">
        <v>2</v>
      </c>
      <c r="F78" s="224">
        <f>SUM(B78:E78)</f>
        <v>2731</v>
      </c>
      <c r="G78" s="227">
        <f>F78/$F$9</f>
        <v>0.0029661021551213866</v>
      </c>
      <c r="H78" s="228">
        <v>1370</v>
      </c>
      <c r="I78" s="225">
        <v>1555</v>
      </c>
      <c r="J78" s="224">
        <v>8</v>
      </c>
      <c r="K78" s="225">
        <v>8</v>
      </c>
      <c r="L78" s="224">
        <f>SUM(H78:K78)</f>
        <v>2941</v>
      </c>
      <c r="M78" s="229">
        <f>IF(ISERROR(F78/L78-1),"         /0",(F78/L78-1))</f>
        <v>-0.07140428425705547</v>
      </c>
      <c r="N78" s="228">
        <v>7497</v>
      </c>
      <c r="O78" s="225">
        <v>8083</v>
      </c>
      <c r="P78" s="224">
        <v>277</v>
      </c>
      <c r="Q78" s="225">
        <v>266</v>
      </c>
      <c r="R78" s="224">
        <f>SUM(N78:Q78)</f>
        <v>16123</v>
      </c>
      <c r="S78" s="227">
        <f>R78/$R$9</f>
        <v>0.002936551865574662</v>
      </c>
      <c r="T78" s="226">
        <v>7823</v>
      </c>
      <c r="U78" s="225">
        <v>7937</v>
      </c>
      <c r="V78" s="224">
        <v>18</v>
      </c>
      <c r="W78" s="225">
        <v>18</v>
      </c>
      <c r="X78" s="224">
        <f>SUM(T78:W78)</f>
        <v>15796</v>
      </c>
      <c r="Y78" s="223">
        <f>IF(ISERROR(R78/X78-1),"         /0",(R78/X78-1))</f>
        <v>0.020701443403393194</v>
      </c>
    </row>
    <row r="79" spans="1:25" ht="19.5" customHeight="1">
      <c r="A79" s="230" t="s">
        <v>328</v>
      </c>
      <c r="B79" s="228">
        <v>573</v>
      </c>
      <c r="C79" s="225">
        <v>957</v>
      </c>
      <c r="D79" s="224">
        <v>0</v>
      </c>
      <c r="E79" s="225">
        <v>0</v>
      </c>
      <c r="F79" s="224">
        <f>SUM(B79:E79)</f>
        <v>1530</v>
      </c>
      <c r="G79" s="227">
        <f>F79/$F$9</f>
        <v>0.0016617123022100774</v>
      </c>
      <c r="H79" s="228">
        <v>703</v>
      </c>
      <c r="I79" s="225">
        <v>1357</v>
      </c>
      <c r="J79" s="224">
        <v>6</v>
      </c>
      <c r="K79" s="225"/>
      <c r="L79" s="224">
        <f>SUM(H79:K79)</f>
        <v>2066</v>
      </c>
      <c r="M79" s="229">
        <f>IF(ISERROR(F79/L79-1),"         /0",(F79/L79-1))</f>
        <v>-0.2594385285575992</v>
      </c>
      <c r="N79" s="228">
        <v>3944</v>
      </c>
      <c r="O79" s="225">
        <v>5725</v>
      </c>
      <c r="P79" s="224"/>
      <c r="Q79" s="225"/>
      <c r="R79" s="224">
        <f>SUM(N79:Q79)</f>
        <v>9669</v>
      </c>
      <c r="S79" s="227">
        <f>R79/$R$9</f>
        <v>0.001761056874542046</v>
      </c>
      <c r="T79" s="226">
        <v>4256</v>
      </c>
      <c r="U79" s="225">
        <v>6183</v>
      </c>
      <c r="V79" s="224">
        <v>9</v>
      </c>
      <c r="W79" s="225">
        <v>2</v>
      </c>
      <c r="X79" s="224">
        <f>SUM(T79:W79)</f>
        <v>10450</v>
      </c>
      <c r="Y79" s="223">
        <f>IF(ISERROR(R79/X79-1),"         /0",(R79/X79-1))</f>
        <v>-0.07473684210526321</v>
      </c>
    </row>
    <row r="80" spans="1:25" ht="19.5" customHeight="1">
      <c r="A80" s="230" t="s">
        <v>329</v>
      </c>
      <c r="B80" s="228">
        <v>715</v>
      </c>
      <c r="C80" s="225">
        <v>754</v>
      </c>
      <c r="D80" s="224">
        <v>0</v>
      </c>
      <c r="E80" s="225">
        <v>0</v>
      </c>
      <c r="F80" s="224">
        <f>SUM(B80:E80)</f>
        <v>1469</v>
      </c>
      <c r="G80" s="227">
        <f>F80/$F$9</f>
        <v>0.0015954610274160807</v>
      </c>
      <c r="H80" s="228">
        <v>370</v>
      </c>
      <c r="I80" s="225">
        <v>422</v>
      </c>
      <c r="J80" s="224"/>
      <c r="K80" s="225"/>
      <c r="L80" s="224">
        <f>SUM(H80:K80)</f>
        <v>792</v>
      </c>
      <c r="M80" s="229">
        <f>IF(ISERROR(F80/L80-1),"         /0",(F80/L80-1))</f>
        <v>0.8547979797979799</v>
      </c>
      <c r="N80" s="228">
        <v>3256</v>
      </c>
      <c r="O80" s="225">
        <v>3233</v>
      </c>
      <c r="P80" s="224"/>
      <c r="Q80" s="225"/>
      <c r="R80" s="224">
        <f>SUM(N80:Q80)</f>
        <v>6489</v>
      </c>
      <c r="S80" s="227">
        <f>R80/$R$9</f>
        <v>0.001181869692719344</v>
      </c>
      <c r="T80" s="226">
        <v>1999</v>
      </c>
      <c r="U80" s="225">
        <v>1859</v>
      </c>
      <c r="V80" s="224">
        <v>6</v>
      </c>
      <c r="W80" s="225">
        <v>17</v>
      </c>
      <c r="X80" s="224">
        <f>SUM(T80:W80)</f>
        <v>3881</v>
      </c>
      <c r="Y80" s="223">
        <f>IF(ISERROR(R80/X80-1),"         /0",(R80/X80-1))</f>
        <v>0.6719917547023964</v>
      </c>
    </row>
    <row r="81" spans="1:25" ht="19.5" customHeight="1">
      <c r="A81" s="230" t="s">
        <v>330</v>
      </c>
      <c r="B81" s="228">
        <v>475</v>
      </c>
      <c r="C81" s="225">
        <v>498</v>
      </c>
      <c r="D81" s="224">
        <v>0</v>
      </c>
      <c r="E81" s="225">
        <v>0</v>
      </c>
      <c r="F81" s="224">
        <f t="shared" si="16"/>
        <v>973</v>
      </c>
      <c r="G81" s="227">
        <f t="shared" si="17"/>
        <v>0.0010567621372878466</v>
      </c>
      <c r="H81" s="228">
        <v>230</v>
      </c>
      <c r="I81" s="225">
        <v>295</v>
      </c>
      <c r="J81" s="224"/>
      <c r="K81" s="225"/>
      <c r="L81" s="224">
        <f t="shared" si="18"/>
        <v>525</v>
      </c>
      <c r="M81" s="229">
        <f t="shared" si="19"/>
        <v>0.8533333333333333</v>
      </c>
      <c r="N81" s="228">
        <v>2676</v>
      </c>
      <c r="O81" s="225">
        <v>2400</v>
      </c>
      <c r="P81" s="224"/>
      <c r="Q81" s="225"/>
      <c r="R81" s="224">
        <f t="shared" si="20"/>
        <v>5076</v>
      </c>
      <c r="S81" s="227">
        <f t="shared" si="21"/>
        <v>0.0009245138789094452</v>
      </c>
      <c r="T81" s="226">
        <v>2869</v>
      </c>
      <c r="U81" s="225">
        <v>2493</v>
      </c>
      <c r="V81" s="224">
        <v>32</v>
      </c>
      <c r="W81" s="225">
        <v>4</v>
      </c>
      <c r="X81" s="224">
        <f t="shared" si="22"/>
        <v>5398</v>
      </c>
      <c r="Y81" s="223">
        <f t="shared" si="23"/>
        <v>-0.05965172286031861</v>
      </c>
    </row>
    <row r="82" spans="1:25" ht="19.5" customHeight="1" thickBot="1">
      <c r="A82" s="230" t="s">
        <v>266</v>
      </c>
      <c r="B82" s="228">
        <v>2696</v>
      </c>
      <c r="C82" s="225">
        <v>2650</v>
      </c>
      <c r="D82" s="224">
        <v>0</v>
      </c>
      <c r="E82" s="225">
        <v>0</v>
      </c>
      <c r="F82" s="224">
        <f t="shared" si="16"/>
        <v>5346</v>
      </c>
      <c r="G82" s="227">
        <f t="shared" si="17"/>
        <v>0.005806218279486976</v>
      </c>
      <c r="H82" s="228">
        <v>1949</v>
      </c>
      <c r="I82" s="225">
        <v>2347</v>
      </c>
      <c r="J82" s="224"/>
      <c r="K82" s="225">
        <v>3</v>
      </c>
      <c r="L82" s="224">
        <f t="shared" si="18"/>
        <v>4299</v>
      </c>
      <c r="M82" s="229">
        <f t="shared" si="19"/>
        <v>0.2435450104675505</v>
      </c>
      <c r="N82" s="228">
        <v>13560</v>
      </c>
      <c r="O82" s="225">
        <v>12068</v>
      </c>
      <c r="P82" s="224">
        <v>25</v>
      </c>
      <c r="Q82" s="225">
        <v>17</v>
      </c>
      <c r="R82" s="224">
        <f t="shared" si="20"/>
        <v>25670</v>
      </c>
      <c r="S82" s="227">
        <f t="shared" si="21"/>
        <v>0.004675388351380114</v>
      </c>
      <c r="T82" s="226">
        <v>13418</v>
      </c>
      <c r="U82" s="225">
        <v>11197</v>
      </c>
      <c r="V82" s="224">
        <v>52</v>
      </c>
      <c r="W82" s="225">
        <v>40</v>
      </c>
      <c r="X82" s="224">
        <f t="shared" si="22"/>
        <v>24707</v>
      </c>
      <c r="Y82" s="223">
        <f t="shared" si="23"/>
        <v>0.038976808192010326</v>
      </c>
    </row>
    <row r="83" spans="1:25" s="215" customFormat="1" ht="19.5" customHeight="1" thickBot="1">
      <c r="A83" s="222" t="s">
        <v>56</v>
      </c>
      <c r="B83" s="219">
        <v>1417</v>
      </c>
      <c r="C83" s="218">
        <v>522</v>
      </c>
      <c r="D83" s="217">
        <v>12</v>
      </c>
      <c r="E83" s="218">
        <v>12</v>
      </c>
      <c r="F83" s="217">
        <f>SUM(B83:E83)</f>
        <v>1963</v>
      </c>
      <c r="G83" s="220">
        <f>F83/$F$9</f>
        <v>0.0021319877446002496</v>
      </c>
      <c r="H83" s="219">
        <v>1384</v>
      </c>
      <c r="I83" s="218">
        <v>339</v>
      </c>
      <c r="J83" s="217">
        <v>6</v>
      </c>
      <c r="K83" s="218">
        <v>6</v>
      </c>
      <c r="L83" s="217">
        <f>SUM(H83:K83)</f>
        <v>1735</v>
      </c>
      <c r="M83" s="221">
        <f>IF(ISERROR(F83/L83-1),"         /0",(F83/L83-1))</f>
        <v>0.13141210374639778</v>
      </c>
      <c r="N83" s="219">
        <v>11676</v>
      </c>
      <c r="O83" s="218">
        <v>3222</v>
      </c>
      <c r="P83" s="217">
        <v>175</v>
      </c>
      <c r="Q83" s="218">
        <v>181</v>
      </c>
      <c r="R83" s="217">
        <f>SUM(N83:Q83)</f>
        <v>15254</v>
      </c>
      <c r="S83" s="220">
        <f>R83/$R$9</f>
        <v>0.0027782771294099047</v>
      </c>
      <c r="T83" s="219">
        <v>8654</v>
      </c>
      <c r="U83" s="218">
        <v>1688</v>
      </c>
      <c r="V83" s="217">
        <v>15</v>
      </c>
      <c r="W83" s="218">
        <v>7</v>
      </c>
      <c r="X83" s="217">
        <f>SUM(T83:W83)</f>
        <v>10364</v>
      </c>
      <c r="Y83" s="216">
        <f>IF(ISERROR(R83/X83-1),"         /0",(R83/X83-1))</f>
        <v>0.4718255499807025</v>
      </c>
    </row>
    <row r="84" ht="15" thickTop="1">
      <c r="A84" s="89" t="s">
        <v>43</v>
      </c>
    </row>
    <row r="85" ht="14.25">
      <c r="A85" s="89" t="s">
        <v>55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84:Y65536 M84:M65536 Y3 M3 M5:M8 Y5:Y8">
    <cfRule type="cellIs" priority="1" dxfId="93" operator="lessThan" stopIfTrue="1">
      <formula>0</formula>
    </cfRule>
  </conditionalFormatting>
  <conditionalFormatting sqref="M9:M83 Y9:Y83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0"/>
  <sheetViews>
    <sheetView showGridLines="0" zoomScale="80" zoomScaleNormal="80" zoomScalePageLayoutView="0" workbookViewId="0" topLeftCell="B4">
      <selection activeCell="T48" sqref="T48:W48"/>
    </sheetView>
  </sheetViews>
  <sheetFormatPr defaultColWidth="8.00390625" defaultRowHeight="15"/>
  <cols>
    <col min="1" max="1" width="19.7109375" style="123" customWidth="1"/>
    <col min="2" max="2" width="9.28125" style="123" bestFit="1" customWidth="1"/>
    <col min="3" max="3" width="10.7109375" style="123" customWidth="1"/>
    <col min="4" max="4" width="8.00390625" style="123" bestFit="1" customWidth="1"/>
    <col min="5" max="5" width="10.8515625" style="123" customWidth="1"/>
    <col min="6" max="6" width="11.140625" style="123" customWidth="1"/>
    <col min="7" max="7" width="10.00390625" style="123" bestFit="1" customWidth="1"/>
    <col min="8" max="8" width="10.28125" style="123" customWidth="1"/>
    <col min="9" max="9" width="10.8515625" style="123" customWidth="1"/>
    <col min="10" max="10" width="8.7109375" style="123" customWidth="1"/>
    <col min="11" max="11" width="9.7109375" style="123" bestFit="1" customWidth="1"/>
    <col min="12" max="12" width="11.00390625" style="123" customWidth="1"/>
    <col min="13" max="13" width="10.7109375" style="123" bestFit="1" customWidth="1"/>
    <col min="14" max="14" width="12.28125" style="123" customWidth="1"/>
    <col min="15" max="15" width="11.140625" style="123" bestFit="1" customWidth="1"/>
    <col min="16" max="16" width="10.00390625" style="123" customWidth="1"/>
    <col min="17" max="17" width="10.8515625" style="123" customWidth="1"/>
    <col min="18" max="18" width="12.28125" style="123" customWidth="1"/>
    <col min="19" max="19" width="11.28125" style="123" bestFit="1" customWidth="1"/>
    <col min="20" max="21" width="12.28125" style="123" customWidth="1"/>
    <col min="22" max="22" width="10.8515625" style="123" customWidth="1"/>
    <col min="23" max="23" width="11.003906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87" t="s">
        <v>28</v>
      </c>
      <c r="Y1" s="588"/>
    </row>
    <row r="2" ht="5.25" customHeight="1" thickBot="1"/>
    <row r="3" spans="1:25" ht="24" customHeight="1" thickTop="1">
      <c r="A3" s="644" t="s">
        <v>66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6"/>
    </row>
    <row r="4" spans="1:25" ht="21" customHeight="1" thickBot="1">
      <c r="A4" s="653" t="s">
        <v>65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5"/>
    </row>
    <row r="5" spans="1:25" s="265" customFormat="1" ht="17.25" customHeight="1" thickBot="1" thickTop="1">
      <c r="A5" s="592" t="s">
        <v>64</v>
      </c>
      <c r="B5" s="637" t="s">
        <v>36</v>
      </c>
      <c r="C5" s="638"/>
      <c r="D5" s="638"/>
      <c r="E5" s="638"/>
      <c r="F5" s="638"/>
      <c r="G5" s="638"/>
      <c r="H5" s="638"/>
      <c r="I5" s="638"/>
      <c r="J5" s="639"/>
      <c r="K5" s="639"/>
      <c r="L5" s="639"/>
      <c r="M5" s="640"/>
      <c r="N5" s="637" t="s">
        <v>35</v>
      </c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41"/>
    </row>
    <row r="6" spans="1:25" s="163" customFormat="1" ht="26.25" customHeight="1">
      <c r="A6" s="593"/>
      <c r="B6" s="629" t="s">
        <v>155</v>
      </c>
      <c r="C6" s="630"/>
      <c r="D6" s="630"/>
      <c r="E6" s="630"/>
      <c r="F6" s="630"/>
      <c r="G6" s="634" t="s">
        <v>34</v>
      </c>
      <c r="H6" s="629" t="s">
        <v>156</v>
      </c>
      <c r="I6" s="630"/>
      <c r="J6" s="630"/>
      <c r="K6" s="630"/>
      <c r="L6" s="630"/>
      <c r="M6" s="631" t="s">
        <v>33</v>
      </c>
      <c r="N6" s="629" t="s">
        <v>157</v>
      </c>
      <c r="O6" s="630"/>
      <c r="P6" s="630"/>
      <c r="Q6" s="630"/>
      <c r="R6" s="630"/>
      <c r="S6" s="634" t="s">
        <v>34</v>
      </c>
      <c r="T6" s="629" t="s">
        <v>158</v>
      </c>
      <c r="U6" s="630"/>
      <c r="V6" s="630"/>
      <c r="W6" s="630"/>
      <c r="X6" s="630"/>
      <c r="Y6" s="647" t="s">
        <v>33</v>
      </c>
    </row>
    <row r="7" spans="1:25" s="163" customFormat="1" ht="26.25" customHeight="1">
      <c r="A7" s="594"/>
      <c r="B7" s="652" t="s">
        <v>22</v>
      </c>
      <c r="C7" s="651"/>
      <c r="D7" s="650" t="s">
        <v>21</v>
      </c>
      <c r="E7" s="651"/>
      <c r="F7" s="642" t="s">
        <v>17</v>
      </c>
      <c r="G7" s="635"/>
      <c r="H7" s="652" t="s">
        <v>22</v>
      </c>
      <c r="I7" s="651"/>
      <c r="J7" s="650" t="s">
        <v>21</v>
      </c>
      <c r="K7" s="651"/>
      <c r="L7" s="642" t="s">
        <v>17</v>
      </c>
      <c r="M7" s="632"/>
      <c r="N7" s="652" t="s">
        <v>22</v>
      </c>
      <c r="O7" s="651"/>
      <c r="P7" s="650" t="s">
        <v>21</v>
      </c>
      <c r="Q7" s="651"/>
      <c r="R7" s="642" t="s">
        <v>17</v>
      </c>
      <c r="S7" s="635"/>
      <c r="T7" s="652" t="s">
        <v>22</v>
      </c>
      <c r="U7" s="651"/>
      <c r="V7" s="650" t="s">
        <v>21</v>
      </c>
      <c r="W7" s="651"/>
      <c r="X7" s="642" t="s">
        <v>17</v>
      </c>
      <c r="Y7" s="648"/>
    </row>
    <row r="8" spans="1:25" s="261" customFormat="1" ht="15" thickBot="1">
      <c r="A8" s="595"/>
      <c r="B8" s="264" t="s">
        <v>19</v>
      </c>
      <c r="C8" s="262" t="s">
        <v>18</v>
      </c>
      <c r="D8" s="263" t="s">
        <v>19</v>
      </c>
      <c r="E8" s="262" t="s">
        <v>18</v>
      </c>
      <c r="F8" s="643"/>
      <c r="G8" s="636"/>
      <c r="H8" s="264" t="s">
        <v>19</v>
      </c>
      <c r="I8" s="262" t="s">
        <v>18</v>
      </c>
      <c r="J8" s="263" t="s">
        <v>19</v>
      </c>
      <c r="K8" s="262" t="s">
        <v>18</v>
      </c>
      <c r="L8" s="643"/>
      <c r="M8" s="633"/>
      <c r="N8" s="264" t="s">
        <v>19</v>
      </c>
      <c r="O8" s="262" t="s">
        <v>18</v>
      </c>
      <c r="P8" s="263" t="s">
        <v>19</v>
      </c>
      <c r="Q8" s="262" t="s">
        <v>18</v>
      </c>
      <c r="R8" s="643"/>
      <c r="S8" s="636"/>
      <c r="T8" s="264" t="s">
        <v>19</v>
      </c>
      <c r="U8" s="262" t="s">
        <v>18</v>
      </c>
      <c r="V8" s="263" t="s">
        <v>19</v>
      </c>
      <c r="W8" s="262" t="s">
        <v>18</v>
      </c>
      <c r="X8" s="643"/>
      <c r="Y8" s="649"/>
    </row>
    <row r="9" spans="1:25" s="152" customFormat="1" ht="18" customHeight="1" thickBot="1" thickTop="1">
      <c r="A9" s="303" t="s">
        <v>24</v>
      </c>
      <c r="B9" s="300">
        <f>B10+B14+B25+B34+B44+B48</f>
        <v>426675</v>
      </c>
      <c r="C9" s="299">
        <f>C10+C14+C25+C34+C44+C48</f>
        <v>488006</v>
      </c>
      <c r="D9" s="298">
        <f>D10+D14+D25+D34+D44+D48</f>
        <v>2473</v>
      </c>
      <c r="E9" s="297">
        <f>E10+E14+E25+E34+E44+E48</f>
        <v>3583</v>
      </c>
      <c r="F9" s="296">
        <f aca="true" t="shared" si="0" ref="F9:F48">SUM(B9:E9)</f>
        <v>920737</v>
      </c>
      <c r="G9" s="301">
        <f aca="true" t="shared" si="1" ref="G9:G48">F9/$F$9</f>
        <v>1</v>
      </c>
      <c r="H9" s="300">
        <f>H10+H14+H25+H34+H44+H48</f>
        <v>391490</v>
      </c>
      <c r="I9" s="299">
        <f>I10+I14+I25+I34+I44+I48</f>
        <v>442951</v>
      </c>
      <c r="J9" s="298">
        <f>J10+J14+J25+J34+J44+J48</f>
        <v>4345</v>
      </c>
      <c r="K9" s="297">
        <f>K10+K14+K25+K34+K44+K48</f>
        <v>4904</v>
      </c>
      <c r="L9" s="296">
        <f aca="true" t="shared" si="2" ref="L9:L48">SUM(H9:K9)</f>
        <v>843690</v>
      </c>
      <c r="M9" s="302">
        <f aca="true" t="shared" si="3" ref="M9:M48">IF(ISERROR(F9/L9-1),"         /0",(F9/L9-1))</f>
        <v>0.09132145693323368</v>
      </c>
      <c r="N9" s="300">
        <f>N10+N14+N25+N34+N44+N48</f>
        <v>2747243</v>
      </c>
      <c r="O9" s="299">
        <f>O10+O14+O25+O34+O44+O48</f>
        <v>2690685</v>
      </c>
      <c r="P9" s="298">
        <f>P10+P14+P25+P34+P44+P48</f>
        <v>27321</v>
      </c>
      <c r="Q9" s="297">
        <f>Q10+Q14+Q25+Q34+Q44+Q48</f>
        <v>25204</v>
      </c>
      <c r="R9" s="296">
        <f aca="true" t="shared" si="4" ref="R9:R48">SUM(N9:Q9)</f>
        <v>5490453</v>
      </c>
      <c r="S9" s="301">
        <f aca="true" t="shared" si="5" ref="S9:S48">R9/$R$9</f>
        <v>1</v>
      </c>
      <c r="T9" s="300">
        <f>T10+T14+T25+T34+T44+T48</f>
        <v>2484001</v>
      </c>
      <c r="U9" s="299">
        <f>U10+U14+U25+U34+U44+U48</f>
        <v>2421648</v>
      </c>
      <c r="V9" s="298">
        <f>V10+V14+V25+V34+V44+V48</f>
        <v>29625</v>
      </c>
      <c r="W9" s="297">
        <f>W10+W14+W25+W34+W44+W48</f>
        <v>30387</v>
      </c>
      <c r="X9" s="296">
        <f aca="true" t="shared" si="6" ref="X9:X48">SUM(T9:W9)</f>
        <v>4965661</v>
      </c>
      <c r="Y9" s="295">
        <f>IF(ISERROR(R9/X9-1),"         /0",(R9/X9-1))</f>
        <v>0.10568421807288098</v>
      </c>
    </row>
    <row r="10" spans="1:25" s="278" customFormat="1" ht="19.5" customHeight="1">
      <c r="A10" s="287" t="s">
        <v>61</v>
      </c>
      <c r="B10" s="284">
        <f>SUM(B11:B13)</f>
        <v>148735</v>
      </c>
      <c r="C10" s="283">
        <f>SUM(C11:C13)</f>
        <v>166616</v>
      </c>
      <c r="D10" s="282">
        <f>SUM(D11:D13)</f>
        <v>54</v>
      </c>
      <c r="E10" s="281">
        <f>SUM(E11:E13)</f>
        <v>4</v>
      </c>
      <c r="F10" s="280">
        <f t="shared" si="0"/>
        <v>315409</v>
      </c>
      <c r="G10" s="285">
        <f t="shared" si="1"/>
        <v>0.34256144805737143</v>
      </c>
      <c r="H10" s="284">
        <f>SUM(H11:H13)</f>
        <v>133846</v>
      </c>
      <c r="I10" s="283">
        <f>SUM(I11:I13)</f>
        <v>156175</v>
      </c>
      <c r="J10" s="282">
        <f>SUM(J11:J13)</f>
        <v>43</v>
      </c>
      <c r="K10" s="281">
        <f>SUM(K11:K13)</f>
        <v>159</v>
      </c>
      <c r="L10" s="280">
        <f t="shared" si="2"/>
        <v>290223</v>
      </c>
      <c r="M10" s="286">
        <f t="shared" si="3"/>
        <v>0.0867815438473174</v>
      </c>
      <c r="N10" s="284">
        <f>SUM(N11:N13)</f>
        <v>873168</v>
      </c>
      <c r="O10" s="283">
        <f>SUM(O11:O13)</f>
        <v>882583</v>
      </c>
      <c r="P10" s="282">
        <f>SUM(P11:P13)</f>
        <v>2081</v>
      </c>
      <c r="Q10" s="281">
        <f>SUM(Q11:Q13)</f>
        <v>425</v>
      </c>
      <c r="R10" s="280">
        <f t="shared" si="4"/>
        <v>1758257</v>
      </c>
      <c r="S10" s="285">
        <f t="shared" si="5"/>
        <v>0.3202389675314587</v>
      </c>
      <c r="T10" s="284">
        <f>SUM(T11:T13)</f>
        <v>799113</v>
      </c>
      <c r="U10" s="283">
        <f>SUM(U11:U13)</f>
        <v>803987</v>
      </c>
      <c r="V10" s="282">
        <f>SUM(V11:V13)</f>
        <v>600</v>
      </c>
      <c r="W10" s="281">
        <f>SUM(W11:W13)</f>
        <v>867</v>
      </c>
      <c r="X10" s="280">
        <f t="shared" si="6"/>
        <v>1604567</v>
      </c>
      <c r="Y10" s="385">
        <f aca="true" t="shared" si="7" ref="Y10:Y48">IF(ISERROR(R10/X10-1),"         /0",IF(R10/X10&gt;5,"  *  ",(R10/X10-1)))</f>
        <v>0.09578284982802221</v>
      </c>
    </row>
    <row r="11" spans="1:25" ht="19.5" customHeight="1">
      <c r="A11" s="230" t="s">
        <v>331</v>
      </c>
      <c r="B11" s="228">
        <v>142277</v>
      </c>
      <c r="C11" s="225">
        <v>159570</v>
      </c>
      <c r="D11" s="224">
        <v>54</v>
      </c>
      <c r="E11" s="276">
        <v>4</v>
      </c>
      <c r="F11" s="275">
        <f t="shared" si="0"/>
        <v>301905</v>
      </c>
      <c r="G11" s="227">
        <f t="shared" si="1"/>
        <v>0.32789493633904143</v>
      </c>
      <c r="H11" s="228">
        <v>128381</v>
      </c>
      <c r="I11" s="225">
        <v>150637</v>
      </c>
      <c r="J11" s="224">
        <v>43</v>
      </c>
      <c r="K11" s="276">
        <v>159</v>
      </c>
      <c r="L11" s="275">
        <f t="shared" si="2"/>
        <v>279220</v>
      </c>
      <c r="M11" s="277">
        <f t="shared" si="3"/>
        <v>0.08124418021631685</v>
      </c>
      <c r="N11" s="228">
        <v>835020</v>
      </c>
      <c r="O11" s="225">
        <v>851598</v>
      </c>
      <c r="P11" s="224">
        <v>1936</v>
      </c>
      <c r="Q11" s="276">
        <v>282</v>
      </c>
      <c r="R11" s="275">
        <f t="shared" si="4"/>
        <v>1688836</v>
      </c>
      <c r="S11" s="227">
        <f t="shared" si="5"/>
        <v>0.30759501993733485</v>
      </c>
      <c r="T11" s="226">
        <v>769028</v>
      </c>
      <c r="U11" s="225">
        <v>781782</v>
      </c>
      <c r="V11" s="224">
        <v>598</v>
      </c>
      <c r="W11" s="276">
        <v>867</v>
      </c>
      <c r="X11" s="275">
        <f t="shared" si="6"/>
        <v>1552275</v>
      </c>
      <c r="Y11" s="223">
        <f t="shared" si="7"/>
        <v>0.08797474674268413</v>
      </c>
    </row>
    <row r="12" spans="1:25" ht="19.5" customHeight="1">
      <c r="A12" s="230" t="s">
        <v>332</v>
      </c>
      <c r="B12" s="228">
        <v>4744</v>
      </c>
      <c r="C12" s="225">
        <v>5411</v>
      </c>
      <c r="D12" s="224">
        <v>0</v>
      </c>
      <c r="E12" s="276">
        <v>0</v>
      </c>
      <c r="F12" s="275">
        <f t="shared" si="0"/>
        <v>10155</v>
      </c>
      <c r="G12" s="227">
        <f t="shared" si="1"/>
        <v>0.011029208123492376</v>
      </c>
      <c r="H12" s="228">
        <v>4586</v>
      </c>
      <c r="I12" s="225">
        <v>4583</v>
      </c>
      <c r="J12" s="224"/>
      <c r="K12" s="276">
        <v>0</v>
      </c>
      <c r="L12" s="275">
        <f t="shared" si="2"/>
        <v>9169</v>
      </c>
      <c r="M12" s="277">
        <f t="shared" si="3"/>
        <v>0.10753626349656442</v>
      </c>
      <c r="N12" s="228">
        <v>29864</v>
      </c>
      <c r="O12" s="225">
        <v>22951</v>
      </c>
      <c r="P12" s="224"/>
      <c r="Q12" s="276"/>
      <c r="R12" s="275">
        <f t="shared" si="4"/>
        <v>52815</v>
      </c>
      <c r="S12" s="227">
        <f t="shared" si="5"/>
        <v>0.00961942484527233</v>
      </c>
      <c r="T12" s="226">
        <v>27602</v>
      </c>
      <c r="U12" s="225">
        <v>20454</v>
      </c>
      <c r="V12" s="224">
        <v>2</v>
      </c>
      <c r="W12" s="276">
        <v>0</v>
      </c>
      <c r="X12" s="275">
        <f t="shared" si="6"/>
        <v>48058</v>
      </c>
      <c r="Y12" s="223">
        <f t="shared" si="7"/>
        <v>0.09898456032294312</v>
      </c>
    </row>
    <row r="13" spans="1:25" ht="19.5" customHeight="1" thickBot="1">
      <c r="A13" s="253" t="s">
        <v>333</v>
      </c>
      <c r="B13" s="250">
        <v>1714</v>
      </c>
      <c r="C13" s="249">
        <v>1635</v>
      </c>
      <c r="D13" s="248">
        <v>0</v>
      </c>
      <c r="E13" s="292">
        <v>0</v>
      </c>
      <c r="F13" s="291">
        <f t="shared" si="0"/>
        <v>3349</v>
      </c>
      <c r="G13" s="251">
        <f t="shared" si="1"/>
        <v>0.0036373035948376138</v>
      </c>
      <c r="H13" s="250">
        <v>879</v>
      </c>
      <c r="I13" s="249">
        <v>955</v>
      </c>
      <c r="J13" s="248"/>
      <c r="K13" s="292"/>
      <c r="L13" s="291">
        <f t="shared" si="2"/>
        <v>1834</v>
      </c>
      <c r="M13" s="294">
        <f t="shared" si="3"/>
        <v>0.8260632497273719</v>
      </c>
      <c r="N13" s="250">
        <v>8284</v>
      </c>
      <c r="O13" s="249">
        <v>8034</v>
      </c>
      <c r="P13" s="248">
        <v>145</v>
      </c>
      <c r="Q13" s="292">
        <v>143</v>
      </c>
      <c r="R13" s="291">
        <f t="shared" si="4"/>
        <v>16606</v>
      </c>
      <c r="S13" s="251">
        <f t="shared" si="5"/>
        <v>0.0030245227488515064</v>
      </c>
      <c r="T13" s="293">
        <v>2483</v>
      </c>
      <c r="U13" s="249">
        <v>1751</v>
      </c>
      <c r="V13" s="248">
        <v>0</v>
      </c>
      <c r="W13" s="292"/>
      <c r="X13" s="291">
        <f t="shared" si="6"/>
        <v>4234</v>
      </c>
      <c r="Y13" s="247">
        <f t="shared" si="7"/>
        <v>2.922059518186112</v>
      </c>
    </row>
    <row r="14" spans="1:25" s="278" customFormat="1" ht="19.5" customHeight="1">
      <c r="A14" s="287" t="s">
        <v>60</v>
      </c>
      <c r="B14" s="284">
        <f>SUM(B15:B24)</f>
        <v>104436</v>
      </c>
      <c r="C14" s="283">
        <f>SUM(C15:C24)</f>
        <v>121835</v>
      </c>
      <c r="D14" s="282">
        <f>SUM(D15:D24)</f>
        <v>91</v>
      </c>
      <c r="E14" s="281">
        <f>SUM(E15:E24)</f>
        <v>793</v>
      </c>
      <c r="F14" s="280">
        <f t="shared" si="0"/>
        <v>227155</v>
      </c>
      <c r="G14" s="285">
        <f t="shared" si="1"/>
        <v>0.24670997255459484</v>
      </c>
      <c r="H14" s="284">
        <f>SUM(H15:H24)</f>
        <v>110801</v>
      </c>
      <c r="I14" s="283">
        <f>SUM(I15:I24)</f>
        <v>118091</v>
      </c>
      <c r="J14" s="282">
        <f>SUM(J15:J24)</f>
        <v>171</v>
      </c>
      <c r="K14" s="281">
        <f>SUM(K15:K24)</f>
        <v>142</v>
      </c>
      <c r="L14" s="280">
        <f t="shared" si="2"/>
        <v>229205</v>
      </c>
      <c r="M14" s="286">
        <f t="shared" si="3"/>
        <v>-0.00894395846512952</v>
      </c>
      <c r="N14" s="284">
        <f>SUM(N15:N24)</f>
        <v>744451</v>
      </c>
      <c r="O14" s="283">
        <f>SUM(O15:O24)</f>
        <v>736256</v>
      </c>
      <c r="P14" s="282">
        <f>SUM(P15:P24)</f>
        <v>1011</v>
      </c>
      <c r="Q14" s="281">
        <f>SUM(Q15:Q24)</f>
        <v>1202</v>
      </c>
      <c r="R14" s="280">
        <f t="shared" si="4"/>
        <v>1482920</v>
      </c>
      <c r="S14" s="285">
        <f t="shared" si="5"/>
        <v>0.27009064643664193</v>
      </c>
      <c r="T14" s="284">
        <f>SUM(T15:T24)</f>
        <v>730106</v>
      </c>
      <c r="U14" s="283">
        <f>SUM(U15:U24)</f>
        <v>707601</v>
      </c>
      <c r="V14" s="282">
        <f>SUM(V15:V24)</f>
        <v>644</v>
      </c>
      <c r="W14" s="281">
        <f>SUM(W15:W24)</f>
        <v>556</v>
      </c>
      <c r="X14" s="280">
        <f t="shared" si="6"/>
        <v>1438907</v>
      </c>
      <c r="Y14" s="279">
        <f t="shared" si="7"/>
        <v>0.030587800323439884</v>
      </c>
    </row>
    <row r="15" spans="1:25" ht="19.5" customHeight="1">
      <c r="A15" s="245" t="s">
        <v>334</v>
      </c>
      <c r="B15" s="242">
        <v>30396</v>
      </c>
      <c r="C15" s="240">
        <v>31827</v>
      </c>
      <c r="D15" s="241">
        <v>7</v>
      </c>
      <c r="E15" s="288">
        <v>7</v>
      </c>
      <c r="F15" s="289">
        <f t="shared" si="0"/>
        <v>62237</v>
      </c>
      <c r="G15" s="243">
        <f t="shared" si="1"/>
        <v>0.06759476375990103</v>
      </c>
      <c r="H15" s="242">
        <v>28809</v>
      </c>
      <c r="I15" s="240">
        <v>31795</v>
      </c>
      <c r="J15" s="241">
        <v>1</v>
      </c>
      <c r="K15" s="288">
        <v>0</v>
      </c>
      <c r="L15" s="289">
        <f t="shared" si="2"/>
        <v>60605</v>
      </c>
      <c r="M15" s="290">
        <f t="shared" si="3"/>
        <v>0.026928471248246932</v>
      </c>
      <c r="N15" s="242">
        <v>202690</v>
      </c>
      <c r="O15" s="240">
        <v>196008</v>
      </c>
      <c r="P15" s="241">
        <v>29</v>
      </c>
      <c r="Q15" s="288">
        <v>29</v>
      </c>
      <c r="R15" s="289">
        <f t="shared" si="4"/>
        <v>398756</v>
      </c>
      <c r="S15" s="243">
        <f t="shared" si="5"/>
        <v>0.07262715845122433</v>
      </c>
      <c r="T15" s="246">
        <v>195593</v>
      </c>
      <c r="U15" s="240">
        <v>185148</v>
      </c>
      <c r="V15" s="241">
        <v>27</v>
      </c>
      <c r="W15" s="288">
        <v>17</v>
      </c>
      <c r="X15" s="289">
        <f t="shared" si="6"/>
        <v>380785</v>
      </c>
      <c r="Y15" s="239">
        <f t="shared" si="7"/>
        <v>0.047194611132266306</v>
      </c>
    </row>
    <row r="16" spans="1:25" ht="19.5" customHeight="1">
      <c r="A16" s="245" t="s">
        <v>335</v>
      </c>
      <c r="B16" s="242">
        <v>25695</v>
      </c>
      <c r="C16" s="240">
        <v>29727</v>
      </c>
      <c r="D16" s="241">
        <v>4</v>
      </c>
      <c r="E16" s="288">
        <v>3</v>
      </c>
      <c r="F16" s="289">
        <f t="shared" si="0"/>
        <v>55429</v>
      </c>
      <c r="G16" s="243">
        <f t="shared" si="1"/>
        <v>0.060200687058302206</v>
      </c>
      <c r="H16" s="242">
        <v>22957</v>
      </c>
      <c r="I16" s="240">
        <v>22913</v>
      </c>
      <c r="J16" s="241"/>
      <c r="K16" s="288"/>
      <c r="L16" s="289">
        <f t="shared" si="2"/>
        <v>45870</v>
      </c>
      <c r="M16" s="290">
        <f t="shared" si="3"/>
        <v>0.20839328537170254</v>
      </c>
      <c r="N16" s="242">
        <v>169770</v>
      </c>
      <c r="O16" s="240">
        <v>167957</v>
      </c>
      <c r="P16" s="241">
        <v>177</v>
      </c>
      <c r="Q16" s="288">
        <v>158</v>
      </c>
      <c r="R16" s="289">
        <f t="shared" si="4"/>
        <v>338062</v>
      </c>
      <c r="S16" s="243">
        <f t="shared" si="5"/>
        <v>0.06157269718910261</v>
      </c>
      <c r="T16" s="246">
        <v>147593</v>
      </c>
      <c r="U16" s="240">
        <v>141995</v>
      </c>
      <c r="V16" s="241">
        <v>89</v>
      </c>
      <c r="W16" s="288">
        <v>85</v>
      </c>
      <c r="X16" s="289">
        <f t="shared" si="6"/>
        <v>289762</v>
      </c>
      <c r="Y16" s="239">
        <f t="shared" si="7"/>
        <v>0.16668852368495535</v>
      </c>
    </row>
    <row r="17" spans="1:25" ht="19.5" customHeight="1">
      <c r="A17" s="245" t="s">
        <v>336</v>
      </c>
      <c r="B17" s="242">
        <v>12967</v>
      </c>
      <c r="C17" s="240">
        <v>19060</v>
      </c>
      <c r="D17" s="241">
        <v>72</v>
      </c>
      <c r="E17" s="288">
        <v>760</v>
      </c>
      <c r="F17" s="289">
        <f t="shared" si="0"/>
        <v>32859</v>
      </c>
      <c r="G17" s="243">
        <f t="shared" si="1"/>
        <v>0.035687715384523484</v>
      </c>
      <c r="H17" s="242">
        <v>16501</v>
      </c>
      <c r="I17" s="240">
        <v>17212</v>
      </c>
      <c r="J17" s="241">
        <v>3</v>
      </c>
      <c r="K17" s="288">
        <v>0</v>
      </c>
      <c r="L17" s="289">
        <f t="shared" si="2"/>
        <v>33716</v>
      </c>
      <c r="M17" s="290">
        <f t="shared" si="3"/>
        <v>-0.025418199074623282</v>
      </c>
      <c r="N17" s="242">
        <v>109338</v>
      </c>
      <c r="O17" s="240">
        <v>106000</v>
      </c>
      <c r="P17" s="241">
        <v>623</v>
      </c>
      <c r="Q17" s="288">
        <v>973</v>
      </c>
      <c r="R17" s="289">
        <f t="shared" si="4"/>
        <v>216934</v>
      </c>
      <c r="S17" s="243">
        <f t="shared" si="5"/>
        <v>0.03951112959167486</v>
      </c>
      <c r="T17" s="246">
        <v>91913</v>
      </c>
      <c r="U17" s="240">
        <v>91637</v>
      </c>
      <c r="V17" s="241">
        <v>55</v>
      </c>
      <c r="W17" s="288">
        <v>28</v>
      </c>
      <c r="X17" s="289">
        <f t="shared" si="6"/>
        <v>183633</v>
      </c>
      <c r="Y17" s="239">
        <f t="shared" si="7"/>
        <v>0.1813454008811053</v>
      </c>
    </row>
    <row r="18" spans="1:25" ht="19.5" customHeight="1">
      <c r="A18" s="245" t="s">
        <v>337</v>
      </c>
      <c r="B18" s="242">
        <v>12424</v>
      </c>
      <c r="C18" s="240">
        <v>13442</v>
      </c>
      <c r="D18" s="241">
        <v>0</v>
      </c>
      <c r="E18" s="288">
        <v>0</v>
      </c>
      <c r="F18" s="289">
        <f>SUM(B18:E18)</f>
        <v>25866</v>
      </c>
      <c r="G18" s="243">
        <f>F18/$F$9</f>
        <v>0.0280927126855986</v>
      </c>
      <c r="H18" s="242">
        <v>12617</v>
      </c>
      <c r="I18" s="240">
        <v>12152</v>
      </c>
      <c r="J18" s="241">
        <v>14</v>
      </c>
      <c r="K18" s="288">
        <v>6</v>
      </c>
      <c r="L18" s="289">
        <f>SUM(H18:K18)</f>
        <v>24789</v>
      </c>
      <c r="M18" s="290">
        <f>IF(ISERROR(F18/L18-1),"         /0",(F18/L18-1))</f>
        <v>0.04344669006414126</v>
      </c>
      <c r="N18" s="242">
        <v>88746</v>
      </c>
      <c r="O18" s="240">
        <v>83078</v>
      </c>
      <c r="P18" s="241">
        <v>6</v>
      </c>
      <c r="Q18" s="288">
        <v>3</v>
      </c>
      <c r="R18" s="289">
        <f>SUM(N18:Q18)</f>
        <v>171833</v>
      </c>
      <c r="S18" s="243">
        <f>R18/$R$9</f>
        <v>0.031296688998157345</v>
      </c>
      <c r="T18" s="246">
        <v>87395</v>
      </c>
      <c r="U18" s="240">
        <v>80407</v>
      </c>
      <c r="V18" s="241">
        <v>50</v>
      </c>
      <c r="W18" s="288">
        <v>15</v>
      </c>
      <c r="X18" s="289">
        <f>SUM(T18:W18)</f>
        <v>167867</v>
      </c>
      <c r="Y18" s="239">
        <f>IF(ISERROR(R18/X18-1),"         /0",IF(R18/X18&gt;5,"  *  ",(R18/X18-1)))</f>
        <v>0.0236258466524093</v>
      </c>
    </row>
    <row r="19" spans="1:25" ht="19.5" customHeight="1">
      <c r="A19" s="245" t="s">
        <v>338</v>
      </c>
      <c r="B19" s="242">
        <v>11761</v>
      </c>
      <c r="C19" s="240">
        <v>13613</v>
      </c>
      <c r="D19" s="241">
        <v>5</v>
      </c>
      <c r="E19" s="288">
        <v>23</v>
      </c>
      <c r="F19" s="289">
        <f>SUM(B19:E19)</f>
        <v>25402</v>
      </c>
      <c r="G19" s="243">
        <f>F19/$F$9</f>
        <v>0.027588768562575416</v>
      </c>
      <c r="H19" s="242">
        <v>19271</v>
      </c>
      <c r="I19" s="240">
        <v>21341</v>
      </c>
      <c r="J19" s="241">
        <v>146</v>
      </c>
      <c r="K19" s="288">
        <v>129</v>
      </c>
      <c r="L19" s="289">
        <f>SUM(H19:K19)</f>
        <v>40887</v>
      </c>
      <c r="M19" s="290">
        <f>IF(ISERROR(F19/L19-1),"         /0",(F19/L19-1))</f>
        <v>-0.378726734658938</v>
      </c>
      <c r="N19" s="242">
        <v>92188</v>
      </c>
      <c r="O19" s="240">
        <v>94963</v>
      </c>
      <c r="P19" s="241">
        <v>92</v>
      </c>
      <c r="Q19" s="288">
        <v>24</v>
      </c>
      <c r="R19" s="289">
        <f>SUM(N19:Q19)</f>
        <v>187267</v>
      </c>
      <c r="S19" s="243">
        <f>R19/$R$9</f>
        <v>0.03410775030767042</v>
      </c>
      <c r="T19" s="246">
        <v>124239</v>
      </c>
      <c r="U19" s="240">
        <v>122101</v>
      </c>
      <c r="V19" s="241">
        <v>380</v>
      </c>
      <c r="W19" s="288">
        <v>384</v>
      </c>
      <c r="X19" s="289">
        <f>SUM(T19:W19)</f>
        <v>247104</v>
      </c>
      <c r="Y19" s="239">
        <f>IF(ISERROR(R19/X19-1),"         /0",IF(R19/X19&gt;5,"  *  ",(R19/X19-1)))</f>
        <v>-0.24215310152810154</v>
      </c>
    </row>
    <row r="20" spans="1:25" ht="19.5" customHeight="1">
      <c r="A20" s="245" t="s">
        <v>339</v>
      </c>
      <c r="B20" s="242">
        <v>8349</v>
      </c>
      <c r="C20" s="240">
        <v>10850</v>
      </c>
      <c r="D20" s="241">
        <v>2</v>
      </c>
      <c r="E20" s="288">
        <v>0</v>
      </c>
      <c r="F20" s="289">
        <f>SUM(B20:E20)</f>
        <v>19201</v>
      </c>
      <c r="G20" s="243">
        <f>F20/$F$9</f>
        <v>0.020853946349500455</v>
      </c>
      <c r="H20" s="242">
        <v>8407</v>
      </c>
      <c r="I20" s="240">
        <v>10306</v>
      </c>
      <c r="J20" s="241">
        <v>3</v>
      </c>
      <c r="K20" s="288"/>
      <c r="L20" s="289">
        <f>SUM(H20:K20)</f>
        <v>18716</v>
      </c>
      <c r="M20" s="290">
        <f>IF(ISERROR(F20/L20-1),"         /0",(F20/L20-1))</f>
        <v>0.025913656764265935</v>
      </c>
      <c r="N20" s="242">
        <v>64905</v>
      </c>
      <c r="O20" s="240">
        <v>69622</v>
      </c>
      <c r="P20" s="241">
        <v>55</v>
      </c>
      <c r="Q20" s="288">
        <v>0</v>
      </c>
      <c r="R20" s="289">
        <f>SUM(N20:Q20)</f>
        <v>134582</v>
      </c>
      <c r="S20" s="243">
        <f>R20/$R$9</f>
        <v>0.02451200292580594</v>
      </c>
      <c r="T20" s="246">
        <v>68578</v>
      </c>
      <c r="U20" s="240">
        <v>70424</v>
      </c>
      <c r="V20" s="241">
        <v>19</v>
      </c>
      <c r="W20" s="288">
        <v>8</v>
      </c>
      <c r="X20" s="289">
        <f>SUM(T20:W20)</f>
        <v>139029</v>
      </c>
      <c r="Y20" s="239">
        <f>IF(ISERROR(R20/X20-1),"         /0",IF(R20/X20&gt;5,"  *  ",(R20/X20-1)))</f>
        <v>-0.031986132389645316</v>
      </c>
    </row>
    <row r="21" spans="1:25" ht="19.5" customHeight="1">
      <c r="A21" s="245" t="s">
        <v>340</v>
      </c>
      <c r="B21" s="242">
        <v>2006</v>
      </c>
      <c r="C21" s="240">
        <v>2187</v>
      </c>
      <c r="D21" s="241">
        <v>1</v>
      </c>
      <c r="E21" s="288">
        <v>0</v>
      </c>
      <c r="F21" s="289">
        <f t="shared" si="0"/>
        <v>4194</v>
      </c>
      <c r="G21" s="243">
        <f t="shared" si="1"/>
        <v>0.0045550466637052705</v>
      </c>
      <c r="H21" s="242">
        <v>1519</v>
      </c>
      <c r="I21" s="240">
        <v>1528</v>
      </c>
      <c r="J21" s="241"/>
      <c r="K21" s="288"/>
      <c r="L21" s="289">
        <f t="shared" si="2"/>
        <v>3047</v>
      </c>
      <c r="M21" s="290">
        <f t="shared" si="3"/>
        <v>0.3764358385297013</v>
      </c>
      <c r="N21" s="242">
        <v>11746</v>
      </c>
      <c r="O21" s="240">
        <v>12449</v>
      </c>
      <c r="P21" s="241">
        <v>2</v>
      </c>
      <c r="Q21" s="288">
        <v>7</v>
      </c>
      <c r="R21" s="289">
        <f t="shared" si="4"/>
        <v>24204</v>
      </c>
      <c r="S21" s="243">
        <f t="shared" si="5"/>
        <v>0.00440837941787317</v>
      </c>
      <c r="T21" s="246">
        <v>9921</v>
      </c>
      <c r="U21" s="240">
        <v>9785</v>
      </c>
      <c r="V21" s="241">
        <v>8</v>
      </c>
      <c r="W21" s="288">
        <v>0</v>
      </c>
      <c r="X21" s="289">
        <f t="shared" si="6"/>
        <v>19714</v>
      </c>
      <c r="Y21" s="239">
        <f t="shared" si="7"/>
        <v>0.22775692401339143</v>
      </c>
    </row>
    <row r="22" spans="1:25" ht="19.5" customHeight="1">
      <c r="A22" s="245" t="s">
        <v>341</v>
      </c>
      <c r="B22" s="242">
        <v>487</v>
      </c>
      <c r="C22" s="240">
        <v>652</v>
      </c>
      <c r="D22" s="241">
        <v>0</v>
      </c>
      <c r="E22" s="288">
        <v>0</v>
      </c>
      <c r="F22" s="289">
        <f t="shared" si="0"/>
        <v>1139</v>
      </c>
      <c r="G22" s="243">
        <f t="shared" si="1"/>
        <v>0.0012370524916452798</v>
      </c>
      <c r="H22" s="242">
        <v>395</v>
      </c>
      <c r="I22" s="240">
        <v>444</v>
      </c>
      <c r="J22" s="241"/>
      <c r="K22" s="288"/>
      <c r="L22" s="289">
        <f t="shared" si="2"/>
        <v>839</v>
      </c>
      <c r="M22" s="290">
        <f t="shared" si="3"/>
        <v>0.35756853396901067</v>
      </c>
      <c r="N22" s="242">
        <v>3032</v>
      </c>
      <c r="O22" s="240">
        <v>3861</v>
      </c>
      <c r="P22" s="241"/>
      <c r="Q22" s="288">
        <v>0</v>
      </c>
      <c r="R22" s="289">
        <f t="shared" si="4"/>
        <v>6893</v>
      </c>
      <c r="S22" s="243">
        <f t="shared" si="5"/>
        <v>0.001255451963617574</v>
      </c>
      <c r="T22" s="246">
        <v>3271</v>
      </c>
      <c r="U22" s="240">
        <v>3986</v>
      </c>
      <c r="V22" s="241"/>
      <c r="W22" s="288">
        <v>0</v>
      </c>
      <c r="X22" s="289">
        <f t="shared" si="6"/>
        <v>7257</v>
      </c>
      <c r="Y22" s="239">
        <f t="shared" si="7"/>
        <v>-0.05015846768637178</v>
      </c>
    </row>
    <row r="23" spans="1:25" ht="19.5" customHeight="1">
      <c r="A23" s="245" t="s">
        <v>342</v>
      </c>
      <c r="B23" s="242">
        <v>332</v>
      </c>
      <c r="C23" s="240">
        <v>477</v>
      </c>
      <c r="D23" s="241">
        <v>0</v>
      </c>
      <c r="E23" s="288">
        <v>0</v>
      </c>
      <c r="F23" s="289">
        <f>SUM(B23:E23)</f>
        <v>809</v>
      </c>
      <c r="G23" s="243">
        <f>F23/$F$9</f>
        <v>0.0008786439558744788</v>
      </c>
      <c r="H23" s="242">
        <v>318</v>
      </c>
      <c r="I23" s="240">
        <v>400</v>
      </c>
      <c r="J23" s="241"/>
      <c r="K23" s="288"/>
      <c r="L23" s="289">
        <f>SUM(H23:K23)</f>
        <v>718</v>
      </c>
      <c r="M23" s="290">
        <f>IF(ISERROR(F23/L23-1),"         /0",(F23/L23-1))</f>
        <v>0.126740947075209</v>
      </c>
      <c r="N23" s="242">
        <v>1992</v>
      </c>
      <c r="O23" s="240">
        <v>2318</v>
      </c>
      <c r="P23" s="241">
        <v>10</v>
      </c>
      <c r="Q23" s="288">
        <v>7</v>
      </c>
      <c r="R23" s="289">
        <f>SUM(N23:Q23)</f>
        <v>4327</v>
      </c>
      <c r="S23" s="243">
        <f>R23/$R$9</f>
        <v>0.0007880952628134692</v>
      </c>
      <c r="T23" s="246">
        <v>1588</v>
      </c>
      <c r="U23" s="240">
        <v>2118</v>
      </c>
      <c r="V23" s="241"/>
      <c r="W23" s="288"/>
      <c r="X23" s="289">
        <f>SUM(T23:W23)</f>
        <v>3706</v>
      </c>
      <c r="Y23" s="239">
        <f>IF(ISERROR(R23/X23-1),"         /0",IF(R23/X23&gt;5,"  *  ",(R23/X23-1)))</f>
        <v>0.1675661090124123</v>
      </c>
    </row>
    <row r="24" spans="1:25" ht="19.5" customHeight="1" thickBot="1">
      <c r="A24" s="245" t="s">
        <v>56</v>
      </c>
      <c r="B24" s="242">
        <v>19</v>
      </c>
      <c r="C24" s="240">
        <v>0</v>
      </c>
      <c r="D24" s="241">
        <v>0</v>
      </c>
      <c r="E24" s="288">
        <v>0</v>
      </c>
      <c r="F24" s="289">
        <f t="shared" si="0"/>
        <v>19</v>
      </c>
      <c r="G24" s="243">
        <f t="shared" si="1"/>
        <v>2.0635642968621875E-05</v>
      </c>
      <c r="H24" s="242">
        <v>7</v>
      </c>
      <c r="I24" s="240"/>
      <c r="J24" s="241">
        <v>4</v>
      </c>
      <c r="K24" s="288">
        <v>7</v>
      </c>
      <c r="L24" s="289">
        <f t="shared" si="2"/>
        <v>18</v>
      </c>
      <c r="M24" s="290">
        <f t="shared" si="3"/>
        <v>0.05555555555555558</v>
      </c>
      <c r="N24" s="242">
        <v>44</v>
      </c>
      <c r="O24" s="240"/>
      <c r="P24" s="241">
        <v>17</v>
      </c>
      <c r="Q24" s="288">
        <v>1</v>
      </c>
      <c r="R24" s="289">
        <f t="shared" si="4"/>
        <v>62</v>
      </c>
      <c r="S24" s="243">
        <f t="shared" si="5"/>
        <v>1.1292328702203625E-05</v>
      </c>
      <c r="T24" s="246">
        <v>15</v>
      </c>
      <c r="U24" s="240"/>
      <c r="V24" s="241">
        <v>16</v>
      </c>
      <c r="W24" s="288">
        <v>19</v>
      </c>
      <c r="X24" s="289">
        <f t="shared" si="6"/>
        <v>50</v>
      </c>
      <c r="Y24" s="239">
        <f t="shared" si="7"/>
        <v>0.24</v>
      </c>
    </row>
    <row r="25" spans="1:25" s="278" customFormat="1" ht="19.5" customHeight="1">
      <c r="A25" s="287" t="s">
        <v>59</v>
      </c>
      <c r="B25" s="284">
        <f>SUM(B26:B33)</f>
        <v>51371</v>
      </c>
      <c r="C25" s="283">
        <f>SUM(C26:C33)</f>
        <v>59037</v>
      </c>
      <c r="D25" s="282">
        <f>SUM(D26:D33)</f>
        <v>0</v>
      </c>
      <c r="E25" s="281">
        <f>SUM(E26:E33)</f>
        <v>0</v>
      </c>
      <c r="F25" s="280">
        <f t="shared" si="0"/>
        <v>110408</v>
      </c>
      <c r="G25" s="285">
        <f t="shared" si="1"/>
        <v>0.11991263520418968</v>
      </c>
      <c r="H25" s="284">
        <f>SUM(H26:H33)</f>
        <v>45803</v>
      </c>
      <c r="I25" s="283">
        <f>SUM(I26:I33)</f>
        <v>53237</v>
      </c>
      <c r="J25" s="282">
        <f>SUM(J26:J33)</f>
        <v>7</v>
      </c>
      <c r="K25" s="281">
        <f>SUM(K26:K33)</f>
        <v>0</v>
      </c>
      <c r="L25" s="280">
        <f t="shared" si="2"/>
        <v>99047</v>
      </c>
      <c r="M25" s="286">
        <f t="shared" si="3"/>
        <v>0.11470312074065858</v>
      </c>
      <c r="N25" s="284">
        <f>SUM(N26:N33)</f>
        <v>333109</v>
      </c>
      <c r="O25" s="283">
        <f>SUM(O26:O33)</f>
        <v>305451</v>
      </c>
      <c r="P25" s="282">
        <f>SUM(P26:P33)</f>
        <v>98</v>
      </c>
      <c r="Q25" s="281">
        <f>SUM(Q26:Q33)</f>
        <v>3</v>
      </c>
      <c r="R25" s="280">
        <f t="shared" si="4"/>
        <v>638661</v>
      </c>
      <c r="S25" s="285">
        <f t="shared" si="5"/>
        <v>0.11632209582706564</v>
      </c>
      <c r="T25" s="284">
        <f>SUM(T26:T33)</f>
        <v>313750</v>
      </c>
      <c r="U25" s="283">
        <f>SUM(U26:U33)</f>
        <v>292500</v>
      </c>
      <c r="V25" s="282">
        <f>SUM(V26:V33)</f>
        <v>90</v>
      </c>
      <c r="W25" s="281">
        <f>SUM(W26:W33)</f>
        <v>56</v>
      </c>
      <c r="X25" s="280">
        <f t="shared" si="6"/>
        <v>606396</v>
      </c>
      <c r="Y25" s="279">
        <f t="shared" si="7"/>
        <v>0.05320780480082332</v>
      </c>
    </row>
    <row r="26" spans="1:25" ht="19.5" customHeight="1">
      <c r="A26" s="245" t="s">
        <v>343</v>
      </c>
      <c r="B26" s="242">
        <v>29229</v>
      </c>
      <c r="C26" s="240">
        <v>33934</v>
      </c>
      <c r="D26" s="241">
        <v>0</v>
      </c>
      <c r="E26" s="288">
        <v>0</v>
      </c>
      <c r="F26" s="289">
        <f t="shared" si="0"/>
        <v>63163</v>
      </c>
      <c r="G26" s="243">
        <f t="shared" si="1"/>
        <v>0.06860047983300334</v>
      </c>
      <c r="H26" s="242">
        <v>28785</v>
      </c>
      <c r="I26" s="240">
        <v>35852</v>
      </c>
      <c r="J26" s="241">
        <v>7</v>
      </c>
      <c r="K26" s="288"/>
      <c r="L26" s="289">
        <f t="shared" si="2"/>
        <v>64644</v>
      </c>
      <c r="M26" s="290">
        <f t="shared" si="3"/>
        <v>-0.02291009219726503</v>
      </c>
      <c r="N26" s="242">
        <v>212488</v>
      </c>
      <c r="O26" s="240">
        <v>199219</v>
      </c>
      <c r="P26" s="241">
        <v>94</v>
      </c>
      <c r="Q26" s="288">
        <v>0</v>
      </c>
      <c r="R26" s="289">
        <f t="shared" si="4"/>
        <v>411801</v>
      </c>
      <c r="S26" s="243">
        <f t="shared" si="5"/>
        <v>0.07500310083703476</v>
      </c>
      <c r="T26" s="242">
        <v>204617</v>
      </c>
      <c r="U26" s="240">
        <v>199018</v>
      </c>
      <c r="V26" s="241">
        <v>88</v>
      </c>
      <c r="W26" s="288">
        <v>54</v>
      </c>
      <c r="X26" s="275">
        <f t="shared" si="6"/>
        <v>403777</v>
      </c>
      <c r="Y26" s="239">
        <f t="shared" si="7"/>
        <v>0.019872355285219356</v>
      </c>
    </row>
    <row r="27" spans="1:25" ht="19.5" customHeight="1">
      <c r="A27" s="245" t="s">
        <v>344</v>
      </c>
      <c r="B27" s="242">
        <v>8679</v>
      </c>
      <c r="C27" s="240">
        <v>10268</v>
      </c>
      <c r="D27" s="241">
        <v>0</v>
      </c>
      <c r="E27" s="288">
        <v>0</v>
      </c>
      <c r="F27" s="289">
        <f t="shared" si="0"/>
        <v>18947</v>
      </c>
      <c r="G27" s="243">
        <f t="shared" si="1"/>
        <v>0.02057808038560414</v>
      </c>
      <c r="H27" s="242">
        <v>7784</v>
      </c>
      <c r="I27" s="240">
        <v>9000</v>
      </c>
      <c r="J27" s="241"/>
      <c r="K27" s="288"/>
      <c r="L27" s="289">
        <f t="shared" si="2"/>
        <v>16784</v>
      </c>
      <c r="M27" s="290">
        <f t="shared" si="3"/>
        <v>0.12887273593898962</v>
      </c>
      <c r="N27" s="242">
        <v>56006</v>
      </c>
      <c r="O27" s="240">
        <v>51899</v>
      </c>
      <c r="P27" s="241"/>
      <c r="Q27" s="288"/>
      <c r="R27" s="289">
        <f t="shared" si="4"/>
        <v>107905</v>
      </c>
      <c r="S27" s="243">
        <f t="shared" si="5"/>
        <v>0.01965320530018197</v>
      </c>
      <c r="T27" s="242">
        <v>54087</v>
      </c>
      <c r="U27" s="240">
        <v>48064</v>
      </c>
      <c r="V27" s="241">
        <v>0</v>
      </c>
      <c r="W27" s="288">
        <v>0</v>
      </c>
      <c r="X27" s="275">
        <f t="shared" si="6"/>
        <v>102151</v>
      </c>
      <c r="Y27" s="239">
        <f t="shared" si="7"/>
        <v>0.05632837661892687</v>
      </c>
    </row>
    <row r="28" spans="1:25" ht="19.5" customHeight="1">
      <c r="A28" s="245" t="s">
        <v>345</v>
      </c>
      <c r="B28" s="242">
        <v>7994</v>
      </c>
      <c r="C28" s="240">
        <v>8459</v>
      </c>
      <c r="D28" s="241">
        <v>0</v>
      </c>
      <c r="E28" s="288">
        <v>0</v>
      </c>
      <c r="F28" s="289">
        <f>SUM(B28:E28)</f>
        <v>16453</v>
      </c>
      <c r="G28" s="243">
        <f>F28/$F$9</f>
        <v>0.01786938072435451</v>
      </c>
      <c r="H28" s="242">
        <v>8108</v>
      </c>
      <c r="I28" s="240">
        <v>8385</v>
      </c>
      <c r="J28" s="241"/>
      <c r="K28" s="288"/>
      <c r="L28" s="289">
        <f>SUM(H28:K28)</f>
        <v>16493</v>
      </c>
      <c r="M28" s="290">
        <f>IF(ISERROR(F28/L28-1),"         /0",(F28/L28-1))</f>
        <v>-0.0024252713272296944</v>
      </c>
      <c r="N28" s="242">
        <v>51031</v>
      </c>
      <c r="O28" s="240">
        <v>47957</v>
      </c>
      <c r="P28" s="241"/>
      <c r="Q28" s="288"/>
      <c r="R28" s="289">
        <f>SUM(N28:Q28)</f>
        <v>98988</v>
      </c>
      <c r="S28" s="243">
        <f>R28/$R$9</f>
        <v>0.01802911344473762</v>
      </c>
      <c r="T28" s="242">
        <v>48553</v>
      </c>
      <c r="U28" s="240">
        <v>45418</v>
      </c>
      <c r="V28" s="241"/>
      <c r="W28" s="288"/>
      <c r="X28" s="275">
        <f>SUM(T28:W28)</f>
        <v>93971</v>
      </c>
      <c r="Y28" s="239">
        <f>IF(ISERROR(R28/X28-1),"         /0",IF(R28/X28&gt;5,"  *  ",(R28/X28-1)))</f>
        <v>0.05338881144182772</v>
      </c>
    </row>
    <row r="29" spans="1:25" ht="19.5" customHeight="1">
      <c r="A29" s="245" t="s">
        <v>346</v>
      </c>
      <c r="B29" s="242">
        <v>3982</v>
      </c>
      <c r="C29" s="240">
        <v>3906</v>
      </c>
      <c r="D29" s="241">
        <v>0</v>
      </c>
      <c r="E29" s="288">
        <v>0</v>
      </c>
      <c r="F29" s="289">
        <f>SUM(B29:E29)</f>
        <v>7888</v>
      </c>
      <c r="G29" s="243">
        <f>F29/$F$9</f>
        <v>0.008567050091394177</v>
      </c>
      <c r="H29" s="242">
        <v>737</v>
      </c>
      <c r="I29" s="240"/>
      <c r="J29" s="241"/>
      <c r="K29" s="288"/>
      <c r="L29" s="289">
        <f>SUM(H29:K29)</f>
        <v>737</v>
      </c>
      <c r="M29" s="290">
        <f>IF(ISERROR(F29/L29-1),"         /0",(F29/L29-1))</f>
        <v>9.702849389416553</v>
      </c>
      <c r="N29" s="242">
        <v>8978</v>
      </c>
      <c r="O29" s="240">
        <v>3906</v>
      </c>
      <c r="P29" s="241"/>
      <c r="Q29" s="288"/>
      <c r="R29" s="289">
        <f>SUM(N29:Q29)</f>
        <v>12884</v>
      </c>
      <c r="S29" s="243">
        <f>R29/$R$9</f>
        <v>0.0023466187580514757</v>
      </c>
      <c r="T29" s="242">
        <v>4410</v>
      </c>
      <c r="U29" s="240">
        <v>0</v>
      </c>
      <c r="V29" s="241"/>
      <c r="W29" s="288"/>
      <c r="X29" s="275">
        <f>SUM(T29:W29)</f>
        <v>4410</v>
      </c>
      <c r="Y29" s="239">
        <f>IF(ISERROR(R29/X29-1),"         /0",IF(R29/X29&gt;5,"  *  ",(R29/X29-1)))</f>
        <v>1.9215419501133786</v>
      </c>
    </row>
    <row r="30" spans="1:25" ht="19.5" customHeight="1">
      <c r="A30" s="245" t="s">
        <v>347</v>
      </c>
      <c r="B30" s="242">
        <v>618</v>
      </c>
      <c r="C30" s="240">
        <v>1290</v>
      </c>
      <c r="D30" s="241">
        <v>0</v>
      </c>
      <c r="E30" s="288">
        <v>0</v>
      </c>
      <c r="F30" s="289">
        <f>SUM(B30:E30)</f>
        <v>1908</v>
      </c>
      <c r="G30" s="243">
        <f>F30/$F$9</f>
        <v>0.0020722529886384494</v>
      </c>
      <c r="H30" s="242">
        <v>8</v>
      </c>
      <c r="I30" s="240"/>
      <c r="J30" s="241"/>
      <c r="K30" s="288"/>
      <c r="L30" s="289">
        <f>SUM(H30:K30)</f>
        <v>8</v>
      </c>
      <c r="M30" s="290" t="s">
        <v>50</v>
      </c>
      <c r="N30" s="242">
        <v>665</v>
      </c>
      <c r="O30" s="240">
        <v>1290</v>
      </c>
      <c r="P30" s="241">
        <v>4</v>
      </c>
      <c r="Q30" s="288">
        <v>3</v>
      </c>
      <c r="R30" s="289">
        <f>SUM(N30:Q30)</f>
        <v>1962</v>
      </c>
      <c r="S30" s="243">
        <f>R30/$R$9</f>
        <v>0.0003573475631245728</v>
      </c>
      <c r="T30" s="242">
        <v>80</v>
      </c>
      <c r="U30" s="240"/>
      <c r="V30" s="241">
        <v>2</v>
      </c>
      <c r="W30" s="288">
        <v>2</v>
      </c>
      <c r="X30" s="275">
        <f>SUM(T30:W30)</f>
        <v>84</v>
      </c>
      <c r="Y30" s="239" t="str">
        <f>IF(ISERROR(R30/X30-1),"         /0",IF(R30/X30&gt;5,"  *  ",(R30/X30-1)))</f>
        <v>  *  </v>
      </c>
    </row>
    <row r="31" spans="1:25" ht="19.5" customHeight="1">
      <c r="A31" s="245" t="s">
        <v>348</v>
      </c>
      <c r="B31" s="242">
        <v>294</v>
      </c>
      <c r="C31" s="240">
        <v>383</v>
      </c>
      <c r="D31" s="241">
        <v>0</v>
      </c>
      <c r="E31" s="288">
        <v>0</v>
      </c>
      <c r="F31" s="224">
        <f>SUM(B31:E31)</f>
        <v>677</v>
      </c>
      <c r="G31" s="243">
        <f>F31/$F$9</f>
        <v>0.0007352805415661584</v>
      </c>
      <c r="H31" s="242">
        <v>42</v>
      </c>
      <c r="I31" s="240"/>
      <c r="J31" s="241"/>
      <c r="K31" s="288"/>
      <c r="L31" s="289">
        <f>SUM(H31:K31)</f>
        <v>42</v>
      </c>
      <c r="M31" s="290" t="s">
        <v>50</v>
      </c>
      <c r="N31" s="242">
        <v>810</v>
      </c>
      <c r="O31" s="240">
        <v>383</v>
      </c>
      <c r="P31" s="241"/>
      <c r="Q31" s="288"/>
      <c r="R31" s="289">
        <f>SUM(N31:Q31)</f>
        <v>1193</v>
      </c>
      <c r="S31" s="243">
        <f>R31/$R$9</f>
        <v>0.00021728626035046652</v>
      </c>
      <c r="T31" s="242">
        <v>165</v>
      </c>
      <c r="U31" s="240"/>
      <c r="V31" s="241"/>
      <c r="W31" s="288"/>
      <c r="X31" s="275">
        <f>SUM(T31:W31)</f>
        <v>165</v>
      </c>
      <c r="Y31" s="239" t="str">
        <f>IF(ISERROR(R31/X31-1),"         /0",IF(R31/X31&gt;5,"  *  ",(R31/X31-1)))</f>
        <v>  *  </v>
      </c>
    </row>
    <row r="32" spans="1:25" ht="19.5" customHeight="1">
      <c r="A32" s="245" t="s">
        <v>349</v>
      </c>
      <c r="B32" s="242">
        <v>178</v>
      </c>
      <c r="C32" s="240">
        <v>276</v>
      </c>
      <c r="D32" s="241">
        <v>0</v>
      </c>
      <c r="E32" s="288">
        <v>0</v>
      </c>
      <c r="F32" s="289">
        <f>SUM(B32:E32)</f>
        <v>454</v>
      </c>
      <c r="G32" s="243">
        <f>F32/$F$9</f>
        <v>0.0004930832583028595</v>
      </c>
      <c r="H32" s="242">
        <v>166</v>
      </c>
      <c r="I32" s="240">
        <v>0</v>
      </c>
      <c r="J32" s="241"/>
      <c r="K32" s="288"/>
      <c r="L32" s="289">
        <f>SUM(H32:K32)</f>
        <v>166</v>
      </c>
      <c r="M32" s="290">
        <f>IF(ISERROR(F32/L32-1),"         /0",(F32/L32-1))</f>
        <v>1.7349397590361444</v>
      </c>
      <c r="N32" s="242">
        <v>1581</v>
      </c>
      <c r="O32" s="240">
        <v>276</v>
      </c>
      <c r="P32" s="241"/>
      <c r="Q32" s="288"/>
      <c r="R32" s="289">
        <f>SUM(N32:Q32)</f>
        <v>1857</v>
      </c>
      <c r="S32" s="243">
        <f>R32/$R$9</f>
        <v>0.0003382234580643892</v>
      </c>
      <c r="T32" s="242">
        <v>830</v>
      </c>
      <c r="U32" s="240">
        <v>0</v>
      </c>
      <c r="V32" s="241"/>
      <c r="W32" s="288"/>
      <c r="X32" s="275">
        <f>SUM(T32:W32)</f>
        <v>830</v>
      </c>
      <c r="Y32" s="239">
        <f>IF(ISERROR(R32/X32-1),"         /0",IF(R32/X32&gt;5,"  *  ",(R32/X32-1)))</f>
        <v>1.2373493975903616</v>
      </c>
    </row>
    <row r="33" spans="1:25" ht="19.5" customHeight="1" thickBot="1">
      <c r="A33" s="245" t="s">
        <v>56</v>
      </c>
      <c r="B33" s="242">
        <v>397</v>
      </c>
      <c r="C33" s="240">
        <v>521</v>
      </c>
      <c r="D33" s="241">
        <v>0</v>
      </c>
      <c r="E33" s="288">
        <v>0</v>
      </c>
      <c r="F33" s="289">
        <f t="shared" si="0"/>
        <v>918</v>
      </c>
      <c r="G33" s="243">
        <f t="shared" si="1"/>
        <v>0.0009970273813260464</v>
      </c>
      <c r="H33" s="242">
        <v>173</v>
      </c>
      <c r="I33" s="240">
        <v>0</v>
      </c>
      <c r="J33" s="241"/>
      <c r="K33" s="288"/>
      <c r="L33" s="289">
        <f t="shared" si="2"/>
        <v>173</v>
      </c>
      <c r="M33" s="290">
        <f t="shared" si="3"/>
        <v>4.30635838150289</v>
      </c>
      <c r="N33" s="242">
        <v>1550</v>
      </c>
      <c r="O33" s="240">
        <v>521</v>
      </c>
      <c r="P33" s="241">
        <v>0</v>
      </c>
      <c r="Q33" s="288">
        <v>0</v>
      </c>
      <c r="R33" s="289">
        <f t="shared" si="4"/>
        <v>2071</v>
      </c>
      <c r="S33" s="243">
        <f t="shared" si="5"/>
        <v>0.0003772002055203824</v>
      </c>
      <c r="T33" s="242">
        <v>1008</v>
      </c>
      <c r="U33" s="240">
        <v>0</v>
      </c>
      <c r="V33" s="241">
        <v>0</v>
      </c>
      <c r="W33" s="288">
        <v>0</v>
      </c>
      <c r="X33" s="275">
        <f t="shared" si="6"/>
        <v>1008</v>
      </c>
      <c r="Y33" s="239">
        <f t="shared" si="7"/>
        <v>1.054563492063492</v>
      </c>
    </row>
    <row r="34" spans="1:25" s="278" customFormat="1" ht="19.5" customHeight="1">
      <c r="A34" s="287" t="s">
        <v>58</v>
      </c>
      <c r="B34" s="284">
        <f>SUM(B35:B43)</f>
        <v>111513</v>
      </c>
      <c r="C34" s="283">
        <f>SUM(C35:C43)</f>
        <v>128587</v>
      </c>
      <c r="D34" s="282">
        <f>SUM(D35:D43)</f>
        <v>2316</v>
      </c>
      <c r="E34" s="281">
        <f>SUM(E35:E43)</f>
        <v>2772</v>
      </c>
      <c r="F34" s="280">
        <f t="shared" si="0"/>
        <v>245188</v>
      </c>
      <c r="G34" s="285">
        <f t="shared" si="1"/>
        <v>0.2662953699047611</v>
      </c>
      <c r="H34" s="284">
        <f>SUM(H35:H43)</f>
        <v>91336</v>
      </c>
      <c r="I34" s="283">
        <f>SUM(I35:I43)</f>
        <v>104385</v>
      </c>
      <c r="J34" s="282">
        <f>SUM(J35:J43)</f>
        <v>4104</v>
      </c>
      <c r="K34" s="281">
        <f>SUM(K35:K43)</f>
        <v>4586</v>
      </c>
      <c r="L34" s="280">
        <f t="shared" si="2"/>
        <v>204411</v>
      </c>
      <c r="M34" s="286">
        <f t="shared" si="3"/>
        <v>0.19948535059267858</v>
      </c>
      <c r="N34" s="284">
        <f>SUM(N35:N43)</f>
        <v>728885</v>
      </c>
      <c r="O34" s="283">
        <f>SUM(O35:O43)</f>
        <v>704058</v>
      </c>
      <c r="P34" s="282">
        <f>SUM(P35:P43)</f>
        <v>22933</v>
      </c>
      <c r="Q34" s="281">
        <f>SUM(Q35:Q43)</f>
        <v>22605</v>
      </c>
      <c r="R34" s="280">
        <f t="shared" si="4"/>
        <v>1478481</v>
      </c>
      <c r="S34" s="285">
        <f t="shared" si="5"/>
        <v>0.26928215212843093</v>
      </c>
      <c r="T34" s="284">
        <f>SUM(T35:T43)</f>
        <v>582523</v>
      </c>
      <c r="U34" s="283">
        <f>SUM(U35:U43)</f>
        <v>565096</v>
      </c>
      <c r="V34" s="282">
        <f>SUM(V35:V43)</f>
        <v>27663</v>
      </c>
      <c r="W34" s="281">
        <f>SUM(W35:W43)</f>
        <v>28191</v>
      </c>
      <c r="X34" s="280">
        <f t="shared" si="6"/>
        <v>1203473</v>
      </c>
      <c r="Y34" s="279">
        <f t="shared" si="7"/>
        <v>0.22851198157332986</v>
      </c>
    </row>
    <row r="35" spans="1:25" s="215" customFormat="1" ht="19.5" customHeight="1">
      <c r="A35" s="230" t="s">
        <v>350</v>
      </c>
      <c r="B35" s="228">
        <v>68490</v>
      </c>
      <c r="C35" s="225">
        <v>81022</v>
      </c>
      <c r="D35" s="224">
        <v>2247</v>
      </c>
      <c r="E35" s="276">
        <v>2624</v>
      </c>
      <c r="F35" s="275">
        <f t="shared" si="0"/>
        <v>154383</v>
      </c>
      <c r="G35" s="227">
        <f t="shared" si="1"/>
        <v>0.167673287811829</v>
      </c>
      <c r="H35" s="228">
        <v>56427</v>
      </c>
      <c r="I35" s="225">
        <v>64913</v>
      </c>
      <c r="J35" s="224">
        <v>3333</v>
      </c>
      <c r="K35" s="276">
        <v>3547</v>
      </c>
      <c r="L35" s="275">
        <f t="shared" si="2"/>
        <v>128220</v>
      </c>
      <c r="M35" s="277">
        <f t="shared" si="3"/>
        <v>0.20404773046326619</v>
      </c>
      <c r="N35" s="228">
        <v>449653</v>
      </c>
      <c r="O35" s="225">
        <v>425555</v>
      </c>
      <c r="P35" s="224">
        <v>17819</v>
      </c>
      <c r="Q35" s="276">
        <v>17672</v>
      </c>
      <c r="R35" s="275">
        <f t="shared" si="4"/>
        <v>910699</v>
      </c>
      <c r="S35" s="227">
        <f t="shared" si="5"/>
        <v>0.16586955575432483</v>
      </c>
      <c r="T35" s="226">
        <v>379974</v>
      </c>
      <c r="U35" s="225">
        <v>363017</v>
      </c>
      <c r="V35" s="224">
        <v>20137</v>
      </c>
      <c r="W35" s="276">
        <v>20143</v>
      </c>
      <c r="X35" s="275">
        <f t="shared" si="6"/>
        <v>783271</v>
      </c>
      <c r="Y35" s="223">
        <f t="shared" si="7"/>
        <v>0.1626869882837485</v>
      </c>
    </row>
    <row r="36" spans="1:25" s="215" customFormat="1" ht="19.5" customHeight="1">
      <c r="A36" s="230" t="s">
        <v>351</v>
      </c>
      <c r="B36" s="228">
        <v>28128</v>
      </c>
      <c r="C36" s="225">
        <v>32380</v>
      </c>
      <c r="D36" s="224">
        <v>2</v>
      </c>
      <c r="E36" s="276">
        <v>99</v>
      </c>
      <c r="F36" s="275">
        <f t="shared" si="0"/>
        <v>60609</v>
      </c>
      <c r="G36" s="227">
        <f t="shared" si="1"/>
        <v>0.06582661498343174</v>
      </c>
      <c r="H36" s="228">
        <v>22918</v>
      </c>
      <c r="I36" s="225">
        <v>26370</v>
      </c>
      <c r="J36" s="224">
        <v>142</v>
      </c>
      <c r="K36" s="276">
        <v>450</v>
      </c>
      <c r="L36" s="275">
        <f t="shared" si="2"/>
        <v>49880</v>
      </c>
      <c r="M36" s="277">
        <f t="shared" si="3"/>
        <v>0.2150962309542903</v>
      </c>
      <c r="N36" s="228">
        <v>179222</v>
      </c>
      <c r="O36" s="225">
        <v>179031</v>
      </c>
      <c r="P36" s="224">
        <v>2607</v>
      </c>
      <c r="Q36" s="276">
        <v>2485</v>
      </c>
      <c r="R36" s="275">
        <f t="shared" si="4"/>
        <v>363345</v>
      </c>
      <c r="S36" s="227">
        <f t="shared" si="5"/>
        <v>0.0661775995532609</v>
      </c>
      <c r="T36" s="226">
        <v>130035</v>
      </c>
      <c r="U36" s="225">
        <v>127608</v>
      </c>
      <c r="V36" s="224">
        <v>3295</v>
      </c>
      <c r="W36" s="276">
        <v>3536</v>
      </c>
      <c r="X36" s="275">
        <f t="shared" si="6"/>
        <v>264474</v>
      </c>
      <c r="Y36" s="223">
        <f t="shared" si="7"/>
        <v>0.3738401506386262</v>
      </c>
    </row>
    <row r="37" spans="1:25" s="215" customFormat="1" ht="19.5" customHeight="1">
      <c r="A37" s="230" t="s">
        <v>352</v>
      </c>
      <c r="B37" s="228">
        <v>4836</v>
      </c>
      <c r="C37" s="225">
        <v>6140</v>
      </c>
      <c r="D37" s="224">
        <v>8</v>
      </c>
      <c r="E37" s="276">
        <v>8</v>
      </c>
      <c r="F37" s="275">
        <f t="shared" si="0"/>
        <v>10992</v>
      </c>
      <c r="G37" s="227">
        <f t="shared" si="1"/>
        <v>0.011938262500583772</v>
      </c>
      <c r="H37" s="228">
        <v>3401</v>
      </c>
      <c r="I37" s="225">
        <v>4469</v>
      </c>
      <c r="J37" s="224">
        <v>96</v>
      </c>
      <c r="K37" s="276">
        <v>99</v>
      </c>
      <c r="L37" s="275">
        <f t="shared" si="2"/>
        <v>8065</v>
      </c>
      <c r="M37" s="277">
        <f t="shared" si="3"/>
        <v>0.3629262244265343</v>
      </c>
      <c r="N37" s="228">
        <v>27671</v>
      </c>
      <c r="O37" s="225">
        <v>32256</v>
      </c>
      <c r="P37" s="224">
        <v>243</v>
      </c>
      <c r="Q37" s="276">
        <v>316</v>
      </c>
      <c r="R37" s="275">
        <f t="shared" si="4"/>
        <v>60486</v>
      </c>
      <c r="S37" s="227">
        <f t="shared" si="5"/>
        <v>0.01101657732066917</v>
      </c>
      <c r="T37" s="226">
        <v>19812</v>
      </c>
      <c r="U37" s="225">
        <v>23800</v>
      </c>
      <c r="V37" s="224">
        <v>1028</v>
      </c>
      <c r="W37" s="276">
        <v>1141</v>
      </c>
      <c r="X37" s="275">
        <f t="shared" si="6"/>
        <v>45781</v>
      </c>
      <c r="Y37" s="223">
        <f t="shared" si="7"/>
        <v>0.32120311919792055</v>
      </c>
    </row>
    <row r="38" spans="1:25" s="215" customFormat="1" ht="19.5" customHeight="1">
      <c r="A38" s="230" t="s">
        <v>353</v>
      </c>
      <c r="B38" s="228">
        <v>3886</v>
      </c>
      <c r="C38" s="225">
        <v>3842</v>
      </c>
      <c r="D38" s="224">
        <v>3</v>
      </c>
      <c r="E38" s="276">
        <v>0</v>
      </c>
      <c r="F38" s="275">
        <f>SUM(B38:E38)</f>
        <v>7731</v>
      </c>
      <c r="G38" s="227">
        <f>F38/$F$9</f>
        <v>0.008396534515285037</v>
      </c>
      <c r="H38" s="228">
        <v>4196</v>
      </c>
      <c r="I38" s="225">
        <v>4561</v>
      </c>
      <c r="J38" s="224">
        <v>520</v>
      </c>
      <c r="K38" s="276">
        <v>472</v>
      </c>
      <c r="L38" s="275">
        <f>SUM(H38:K38)</f>
        <v>9749</v>
      </c>
      <c r="M38" s="277">
        <f>IF(ISERROR(F38/L38-1),"         /0",(F38/L38-1))</f>
        <v>-0.20699558929120931</v>
      </c>
      <c r="N38" s="228">
        <v>31274</v>
      </c>
      <c r="O38" s="225">
        <v>32074</v>
      </c>
      <c r="P38" s="224">
        <v>1933</v>
      </c>
      <c r="Q38" s="276">
        <v>1834</v>
      </c>
      <c r="R38" s="275">
        <f>SUM(N38:Q38)</f>
        <v>67115</v>
      </c>
      <c r="S38" s="227">
        <f>R38/$R$9</f>
        <v>0.012223945820135425</v>
      </c>
      <c r="T38" s="226">
        <v>26315</v>
      </c>
      <c r="U38" s="225">
        <v>27487</v>
      </c>
      <c r="V38" s="224">
        <v>2908</v>
      </c>
      <c r="W38" s="276">
        <v>3095</v>
      </c>
      <c r="X38" s="275">
        <f>SUM(T38:W38)</f>
        <v>59805</v>
      </c>
      <c r="Y38" s="223">
        <f>IF(ISERROR(R38/X38-1),"         /0",IF(R38/X38&gt;5,"  *  ",(R38/X38-1)))</f>
        <v>0.12223058272719678</v>
      </c>
    </row>
    <row r="39" spans="1:25" s="215" customFormat="1" ht="19.5" customHeight="1">
      <c r="A39" s="230" t="s">
        <v>354</v>
      </c>
      <c r="B39" s="228">
        <v>2268</v>
      </c>
      <c r="C39" s="225">
        <v>2138</v>
      </c>
      <c r="D39" s="224">
        <v>6</v>
      </c>
      <c r="E39" s="276">
        <v>4</v>
      </c>
      <c r="F39" s="275">
        <f>SUM(B39:E39)</f>
        <v>4416</v>
      </c>
      <c r="G39" s="227">
        <f>F39/$F$9</f>
        <v>0.004796157860496537</v>
      </c>
      <c r="H39" s="228">
        <v>1630</v>
      </c>
      <c r="I39" s="225">
        <v>1820</v>
      </c>
      <c r="J39" s="224"/>
      <c r="K39" s="276"/>
      <c r="L39" s="275">
        <f>SUM(H39:K39)</f>
        <v>3450</v>
      </c>
      <c r="M39" s="277">
        <f>IF(ISERROR(F39/L39-1),"         /0",(F39/L39-1))</f>
        <v>0.28</v>
      </c>
      <c r="N39" s="228">
        <v>13946</v>
      </c>
      <c r="O39" s="225">
        <v>14009</v>
      </c>
      <c r="P39" s="224">
        <v>195</v>
      </c>
      <c r="Q39" s="276">
        <v>162</v>
      </c>
      <c r="R39" s="275">
        <f>SUM(N39:Q39)</f>
        <v>28312</v>
      </c>
      <c r="S39" s="227">
        <f>R39/$R$9</f>
        <v>0.005156587261561114</v>
      </c>
      <c r="T39" s="226">
        <v>11968</v>
      </c>
      <c r="U39" s="225">
        <v>11882</v>
      </c>
      <c r="V39" s="224">
        <v>48</v>
      </c>
      <c r="W39" s="276">
        <v>21</v>
      </c>
      <c r="X39" s="275">
        <f>SUM(T39:W39)</f>
        <v>23919</v>
      </c>
      <c r="Y39" s="223">
        <f>IF(ISERROR(R39/X39-1),"         /0",IF(R39/X39&gt;5,"  *  ",(R39/X39-1)))</f>
        <v>0.18366152431121696</v>
      </c>
    </row>
    <row r="40" spans="1:25" s="215" customFormat="1" ht="19.5" customHeight="1">
      <c r="A40" s="230" t="s">
        <v>355</v>
      </c>
      <c r="B40" s="228">
        <v>2087</v>
      </c>
      <c r="C40" s="225">
        <v>1860</v>
      </c>
      <c r="D40" s="224">
        <v>0</v>
      </c>
      <c r="E40" s="276">
        <v>0</v>
      </c>
      <c r="F40" s="275">
        <f t="shared" si="0"/>
        <v>3947</v>
      </c>
      <c r="G40" s="227">
        <f t="shared" si="1"/>
        <v>0.004286783305113186</v>
      </c>
      <c r="H40" s="228">
        <v>1148</v>
      </c>
      <c r="I40" s="225">
        <v>988</v>
      </c>
      <c r="J40" s="224"/>
      <c r="K40" s="276"/>
      <c r="L40" s="275">
        <f t="shared" si="2"/>
        <v>2136</v>
      </c>
      <c r="M40" s="277">
        <f t="shared" si="3"/>
        <v>0.8478464419475655</v>
      </c>
      <c r="N40" s="228">
        <v>13880</v>
      </c>
      <c r="O40" s="225">
        <v>12609</v>
      </c>
      <c r="P40" s="224"/>
      <c r="Q40" s="276">
        <v>12</v>
      </c>
      <c r="R40" s="275">
        <f t="shared" si="4"/>
        <v>26501</v>
      </c>
      <c r="S40" s="227">
        <f t="shared" si="5"/>
        <v>0.004826741982856424</v>
      </c>
      <c r="T40" s="226">
        <v>6572</v>
      </c>
      <c r="U40" s="225">
        <v>5249</v>
      </c>
      <c r="V40" s="224">
        <v>2</v>
      </c>
      <c r="W40" s="276">
        <v>6</v>
      </c>
      <c r="X40" s="275">
        <f t="shared" si="6"/>
        <v>11829</v>
      </c>
      <c r="Y40" s="223">
        <f t="shared" si="7"/>
        <v>1.240341533519317</v>
      </c>
    </row>
    <row r="41" spans="1:25" s="215" customFormat="1" ht="19.5" customHeight="1">
      <c r="A41" s="230" t="s">
        <v>356</v>
      </c>
      <c r="B41" s="228">
        <v>1186</v>
      </c>
      <c r="C41" s="225">
        <v>781</v>
      </c>
      <c r="D41" s="224">
        <v>34</v>
      </c>
      <c r="E41" s="276">
        <v>34</v>
      </c>
      <c r="F41" s="275">
        <f>SUM(B41:E41)</f>
        <v>2035</v>
      </c>
      <c r="G41" s="227">
        <f>F41/$F$9</f>
        <v>0.0022101859705866062</v>
      </c>
      <c r="H41" s="228">
        <v>1200</v>
      </c>
      <c r="I41" s="225">
        <v>909</v>
      </c>
      <c r="J41" s="224">
        <v>12</v>
      </c>
      <c r="K41" s="276">
        <v>16</v>
      </c>
      <c r="L41" s="275">
        <f>SUM(H41:K41)</f>
        <v>2137</v>
      </c>
      <c r="M41" s="277">
        <f>IF(ISERROR(F41/L41-1),"         /0",(F41/L41-1))</f>
        <v>-0.04773046326626107</v>
      </c>
      <c r="N41" s="228">
        <v>9640</v>
      </c>
      <c r="O41" s="225">
        <v>5845</v>
      </c>
      <c r="P41" s="224">
        <v>112</v>
      </c>
      <c r="Q41" s="276">
        <v>115</v>
      </c>
      <c r="R41" s="275">
        <f>SUM(N41:Q41)</f>
        <v>15712</v>
      </c>
      <c r="S41" s="227">
        <f>R41/$R$9</f>
        <v>0.0028616946543390865</v>
      </c>
      <c r="T41" s="226">
        <v>5116</v>
      </c>
      <c r="U41" s="225">
        <v>4399</v>
      </c>
      <c r="V41" s="224">
        <v>26</v>
      </c>
      <c r="W41" s="276">
        <v>35</v>
      </c>
      <c r="X41" s="275">
        <f>SUM(T41:W41)</f>
        <v>9576</v>
      </c>
      <c r="Y41" s="223">
        <f>IF(ISERROR(R41/X41-1),"         /0",IF(R41/X41&gt;5,"  *  ",(R41/X41-1)))</f>
        <v>0.6407685881370091</v>
      </c>
    </row>
    <row r="42" spans="1:25" s="215" customFormat="1" ht="19.5" customHeight="1">
      <c r="A42" s="230" t="s">
        <v>357</v>
      </c>
      <c r="B42" s="228">
        <v>389</v>
      </c>
      <c r="C42" s="225">
        <v>236</v>
      </c>
      <c r="D42" s="224">
        <v>0</v>
      </c>
      <c r="E42" s="276">
        <v>0</v>
      </c>
      <c r="F42" s="275">
        <f t="shared" si="0"/>
        <v>625</v>
      </c>
      <c r="G42" s="227">
        <f t="shared" si="1"/>
        <v>0.0006788040450204564</v>
      </c>
      <c r="H42" s="228">
        <v>199</v>
      </c>
      <c r="I42" s="225">
        <v>172</v>
      </c>
      <c r="J42" s="224"/>
      <c r="K42" s="276"/>
      <c r="L42" s="275">
        <f t="shared" si="2"/>
        <v>371</v>
      </c>
      <c r="M42" s="277">
        <f t="shared" si="3"/>
        <v>0.6846361185983827</v>
      </c>
      <c r="N42" s="228">
        <v>2354</v>
      </c>
      <c r="O42" s="225">
        <v>1751</v>
      </c>
      <c r="P42" s="224"/>
      <c r="Q42" s="276"/>
      <c r="R42" s="275">
        <f t="shared" si="4"/>
        <v>4105</v>
      </c>
      <c r="S42" s="227">
        <f t="shared" si="5"/>
        <v>0.0007476614406862239</v>
      </c>
      <c r="T42" s="226">
        <v>1489</v>
      </c>
      <c r="U42" s="225">
        <v>899</v>
      </c>
      <c r="V42" s="224"/>
      <c r="W42" s="276"/>
      <c r="X42" s="275">
        <f t="shared" si="6"/>
        <v>2388</v>
      </c>
      <c r="Y42" s="223">
        <f t="shared" si="7"/>
        <v>0.7190117252931323</v>
      </c>
    </row>
    <row r="43" spans="1:25" s="215" customFormat="1" ht="19.5" customHeight="1" thickBot="1">
      <c r="A43" s="245" t="s">
        <v>56</v>
      </c>
      <c r="B43" s="242">
        <v>243</v>
      </c>
      <c r="C43" s="240">
        <v>188</v>
      </c>
      <c r="D43" s="241">
        <v>16</v>
      </c>
      <c r="E43" s="288">
        <v>3</v>
      </c>
      <c r="F43" s="289">
        <f>SUM(B43:E43)</f>
        <v>450</v>
      </c>
      <c r="G43" s="243">
        <f>F43/$F$9</f>
        <v>0.0004887389124147287</v>
      </c>
      <c r="H43" s="242">
        <v>217</v>
      </c>
      <c r="I43" s="240">
        <v>183</v>
      </c>
      <c r="J43" s="241">
        <v>1</v>
      </c>
      <c r="K43" s="288">
        <v>2</v>
      </c>
      <c r="L43" s="289">
        <f>SUM(H43:K43)</f>
        <v>403</v>
      </c>
      <c r="M43" s="290">
        <f>IF(ISERROR(F43/L43-1),"         /0",(F43/L43-1))</f>
        <v>0.11662531017369737</v>
      </c>
      <c r="N43" s="242">
        <v>1245</v>
      </c>
      <c r="O43" s="240">
        <v>928</v>
      </c>
      <c r="P43" s="241">
        <v>24</v>
      </c>
      <c r="Q43" s="288">
        <v>9</v>
      </c>
      <c r="R43" s="289">
        <f>SUM(N43:Q43)</f>
        <v>2206</v>
      </c>
      <c r="S43" s="243">
        <f>R43/$R$9</f>
        <v>0.00040178834059776124</v>
      </c>
      <c r="T43" s="289">
        <v>1242</v>
      </c>
      <c r="U43" s="240">
        <v>755</v>
      </c>
      <c r="V43" s="241">
        <v>219</v>
      </c>
      <c r="W43" s="288">
        <v>214</v>
      </c>
      <c r="X43" s="289">
        <f>SUM(T43:W43)</f>
        <v>2430</v>
      </c>
      <c r="Y43" s="239">
        <f>IF(ISERROR(R43/X43-1),"         /0",IF(R43/X43&gt;5,"  *  ",(R43/X43-1)))</f>
        <v>-0.09218106995884778</v>
      </c>
    </row>
    <row r="44" spans="1:25" s="278" customFormat="1" ht="19.5" customHeight="1">
      <c r="A44" s="287" t="s">
        <v>57</v>
      </c>
      <c r="B44" s="284">
        <f>SUM(B45:B47)</f>
        <v>9203</v>
      </c>
      <c r="C44" s="283">
        <f>SUM(C45:C47)</f>
        <v>11409</v>
      </c>
      <c r="D44" s="282">
        <f>SUM(D45:D47)</f>
        <v>0</v>
      </c>
      <c r="E44" s="281">
        <f>SUM(E45:E47)</f>
        <v>2</v>
      </c>
      <c r="F44" s="280">
        <f t="shared" si="0"/>
        <v>20614</v>
      </c>
      <c r="G44" s="285">
        <f t="shared" si="1"/>
        <v>0.022388586534482703</v>
      </c>
      <c r="H44" s="284">
        <f>SUM(H45:H47)</f>
        <v>8320</v>
      </c>
      <c r="I44" s="283">
        <f>SUM(I45:I47)</f>
        <v>10724</v>
      </c>
      <c r="J44" s="282">
        <f>SUM(J45:J47)</f>
        <v>14</v>
      </c>
      <c r="K44" s="281">
        <f>SUM(K45:K47)</f>
        <v>11</v>
      </c>
      <c r="L44" s="280">
        <f t="shared" si="2"/>
        <v>19069</v>
      </c>
      <c r="M44" s="286">
        <f t="shared" si="3"/>
        <v>0.08102155330641359</v>
      </c>
      <c r="N44" s="284">
        <f>SUM(N45:N47)</f>
        <v>55954</v>
      </c>
      <c r="O44" s="283">
        <f>SUM(O45:O47)</f>
        <v>59115</v>
      </c>
      <c r="P44" s="282">
        <f>SUM(P45:P47)</f>
        <v>1023</v>
      </c>
      <c r="Q44" s="281">
        <f>SUM(Q45:Q47)</f>
        <v>788</v>
      </c>
      <c r="R44" s="280">
        <f t="shared" si="4"/>
        <v>116880</v>
      </c>
      <c r="S44" s="285">
        <f t="shared" si="5"/>
        <v>0.0212878609469929</v>
      </c>
      <c r="T44" s="284">
        <f>SUM(T45:T47)</f>
        <v>49855</v>
      </c>
      <c r="U44" s="283">
        <f>SUM(U45:U47)</f>
        <v>50776</v>
      </c>
      <c r="V44" s="282">
        <f>SUM(V45:V47)</f>
        <v>613</v>
      </c>
      <c r="W44" s="281">
        <f>SUM(W45:W47)</f>
        <v>710</v>
      </c>
      <c r="X44" s="280">
        <f t="shared" si="6"/>
        <v>101954</v>
      </c>
      <c r="Y44" s="279">
        <f t="shared" si="7"/>
        <v>0.14639935657257186</v>
      </c>
    </row>
    <row r="45" spans="1:25" ht="19.5" customHeight="1">
      <c r="A45" s="230" t="s">
        <v>358</v>
      </c>
      <c r="B45" s="228">
        <v>6490</v>
      </c>
      <c r="C45" s="225">
        <v>8177</v>
      </c>
      <c r="D45" s="224">
        <v>0</v>
      </c>
      <c r="E45" s="276">
        <v>2</v>
      </c>
      <c r="F45" s="275">
        <f t="shared" si="0"/>
        <v>14669</v>
      </c>
      <c r="G45" s="227">
        <f t="shared" si="1"/>
        <v>0.015931802458248122</v>
      </c>
      <c r="H45" s="228">
        <v>5657</v>
      </c>
      <c r="I45" s="225">
        <v>7083</v>
      </c>
      <c r="J45" s="224">
        <v>14</v>
      </c>
      <c r="K45" s="276">
        <v>8</v>
      </c>
      <c r="L45" s="275">
        <f t="shared" si="2"/>
        <v>12762</v>
      </c>
      <c r="M45" s="277">
        <f t="shared" si="3"/>
        <v>0.1494279893433632</v>
      </c>
      <c r="N45" s="228">
        <v>37875</v>
      </c>
      <c r="O45" s="225">
        <v>40963</v>
      </c>
      <c r="P45" s="224">
        <v>302</v>
      </c>
      <c r="Q45" s="276">
        <v>293</v>
      </c>
      <c r="R45" s="275">
        <f t="shared" si="4"/>
        <v>79433</v>
      </c>
      <c r="S45" s="227">
        <f t="shared" si="5"/>
        <v>0.014467476545195816</v>
      </c>
      <c r="T45" s="226">
        <v>35050</v>
      </c>
      <c r="U45" s="225">
        <v>34620</v>
      </c>
      <c r="V45" s="224">
        <v>446</v>
      </c>
      <c r="W45" s="276">
        <v>443</v>
      </c>
      <c r="X45" s="275">
        <f t="shared" si="6"/>
        <v>70559</v>
      </c>
      <c r="Y45" s="223">
        <f t="shared" si="7"/>
        <v>0.1257670885358353</v>
      </c>
    </row>
    <row r="46" spans="1:25" ht="19.5" customHeight="1">
      <c r="A46" s="230" t="s">
        <v>359</v>
      </c>
      <c r="B46" s="228">
        <v>2625</v>
      </c>
      <c r="C46" s="225">
        <v>3108</v>
      </c>
      <c r="D46" s="224">
        <v>0</v>
      </c>
      <c r="E46" s="276">
        <v>0</v>
      </c>
      <c r="F46" s="275">
        <f t="shared" si="0"/>
        <v>5733</v>
      </c>
      <c r="G46" s="227">
        <f t="shared" si="1"/>
        <v>0.006226533744163642</v>
      </c>
      <c r="H46" s="228">
        <v>2632</v>
      </c>
      <c r="I46" s="225">
        <v>3455</v>
      </c>
      <c r="J46" s="224"/>
      <c r="K46" s="276"/>
      <c r="L46" s="275">
        <f t="shared" si="2"/>
        <v>6087</v>
      </c>
      <c r="M46" s="277">
        <f t="shared" si="3"/>
        <v>-0.05815672745194678</v>
      </c>
      <c r="N46" s="228">
        <v>17621</v>
      </c>
      <c r="O46" s="225">
        <v>17209</v>
      </c>
      <c r="P46" s="224">
        <v>721</v>
      </c>
      <c r="Q46" s="276">
        <v>495</v>
      </c>
      <c r="R46" s="275">
        <f t="shared" si="4"/>
        <v>36046</v>
      </c>
      <c r="S46" s="227">
        <f t="shared" si="5"/>
        <v>0.006565214199994063</v>
      </c>
      <c r="T46" s="226">
        <v>14459</v>
      </c>
      <c r="U46" s="225">
        <v>15271</v>
      </c>
      <c r="V46" s="224">
        <v>164</v>
      </c>
      <c r="W46" s="276">
        <v>264</v>
      </c>
      <c r="X46" s="275">
        <f t="shared" si="6"/>
        <v>30158</v>
      </c>
      <c r="Y46" s="223">
        <f t="shared" si="7"/>
        <v>0.19523841103521455</v>
      </c>
    </row>
    <row r="47" spans="1:25" ht="19.5" customHeight="1" thickBot="1">
      <c r="A47" s="230" t="s">
        <v>56</v>
      </c>
      <c r="B47" s="228">
        <v>88</v>
      </c>
      <c r="C47" s="225">
        <v>124</v>
      </c>
      <c r="D47" s="224">
        <v>0</v>
      </c>
      <c r="E47" s="276">
        <v>0</v>
      </c>
      <c r="F47" s="275">
        <f t="shared" si="0"/>
        <v>212</v>
      </c>
      <c r="G47" s="227">
        <f t="shared" si="1"/>
        <v>0.00023025033207093882</v>
      </c>
      <c r="H47" s="228">
        <v>31</v>
      </c>
      <c r="I47" s="225">
        <v>186</v>
      </c>
      <c r="J47" s="224"/>
      <c r="K47" s="276">
        <v>3</v>
      </c>
      <c r="L47" s="275">
        <f t="shared" si="2"/>
        <v>220</v>
      </c>
      <c r="M47" s="277">
        <f t="shared" si="3"/>
        <v>-0.036363636363636376</v>
      </c>
      <c r="N47" s="228">
        <v>458</v>
      </c>
      <c r="O47" s="225">
        <v>943</v>
      </c>
      <c r="P47" s="224"/>
      <c r="Q47" s="276">
        <v>0</v>
      </c>
      <c r="R47" s="275">
        <f t="shared" si="4"/>
        <v>1401</v>
      </c>
      <c r="S47" s="227">
        <f t="shared" si="5"/>
        <v>0.0002551702018030206</v>
      </c>
      <c r="T47" s="226">
        <v>346</v>
      </c>
      <c r="U47" s="225">
        <v>885</v>
      </c>
      <c r="V47" s="224">
        <v>3</v>
      </c>
      <c r="W47" s="276">
        <v>3</v>
      </c>
      <c r="X47" s="275">
        <f t="shared" si="6"/>
        <v>1237</v>
      </c>
      <c r="Y47" s="223">
        <f t="shared" si="7"/>
        <v>0.1325788197251414</v>
      </c>
    </row>
    <row r="48" spans="1:25" s="215" customFormat="1" ht="19.5" customHeight="1" thickBot="1">
      <c r="A48" s="274" t="s">
        <v>56</v>
      </c>
      <c r="B48" s="271">
        <v>1417</v>
      </c>
      <c r="C48" s="270">
        <v>522</v>
      </c>
      <c r="D48" s="269">
        <v>12</v>
      </c>
      <c r="E48" s="268">
        <v>12</v>
      </c>
      <c r="F48" s="267">
        <f t="shared" si="0"/>
        <v>1963</v>
      </c>
      <c r="G48" s="272">
        <f t="shared" si="1"/>
        <v>0.0021319877446002496</v>
      </c>
      <c r="H48" s="271">
        <v>1384</v>
      </c>
      <c r="I48" s="270">
        <v>339</v>
      </c>
      <c r="J48" s="269">
        <v>6</v>
      </c>
      <c r="K48" s="268">
        <v>6</v>
      </c>
      <c r="L48" s="267">
        <f t="shared" si="2"/>
        <v>1735</v>
      </c>
      <c r="M48" s="273">
        <f t="shared" si="3"/>
        <v>0.13141210374639778</v>
      </c>
      <c r="N48" s="271">
        <v>11676</v>
      </c>
      <c r="O48" s="270">
        <v>3222</v>
      </c>
      <c r="P48" s="269">
        <v>175</v>
      </c>
      <c r="Q48" s="268">
        <v>181</v>
      </c>
      <c r="R48" s="267">
        <f t="shared" si="4"/>
        <v>15254</v>
      </c>
      <c r="S48" s="272">
        <f t="shared" si="5"/>
        <v>0.0027782771294099047</v>
      </c>
      <c r="T48" s="271">
        <v>8654</v>
      </c>
      <c r="U48" s="270">
        <v>1688</v>
      </c>
      <c r="V48" s="269">
        <v>15</v>
      </c>
      <c r="W48" s="268">
        <v>7</v>
      </c>
      <c r="X48" s="267">
        <f t="shared" si="6"/>
        <v>10364</v>
      </c>
      <c r="Y48" s="266">
        <f t="shared" si="7"/>
        <v>0.4718255499807025</v>
      </c>
    </row>
    <row r="49" ht="15" thickTop="1">
      <c r="A49" s="89" t="s">
        <v>43</v>
      </c>
    </row>
    <row r="50" ht="14.25">
      <c r="A50" s="89" t="s">
        <v>55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49:Y65536 M49:M65536 Y3 M3">
    <cfRule type="cellIs" priority="5" dxfId="93" operator="lessThan" stopIfTrue="1">
      <formula>0</formula>
    </cfRule>
  </conditionalFormatting>
  <conditionalFormatting sqref="M9:M40 Y9:Y40 Y42:Y48 M42:M48">
    <cfRule type="cellIs" priority="6" dxfId="94" operator="lessThan" stopIfTrue="1">
      <formula>0</formula>
    </cfRule>
    <cfRule type="cellIs" priority="7" dxfId="95" operator="greaterThanOrEqual" stopIfTrue="1">
      <formula>0</formula>
    </cfRule>
  </conditionalFormatting>
  <conditionalFormatting sqref="M5 Y5 Y7:Y8 M7:M8">
    <cfRule type="cellIs" priority="4" dxfId="93" operator="lessThan" stopIfTrue="1">
      <formula>0</formula>
    </cfRule>
  </conditionalFormatting>
  <conditionalFormatting sqref="M6 Y6">
    <cfRule type="cellIs" priority="3" dxfId="93" operator="lessThan" stopIfTrue="1">
      <formula>0</formula>
    </cfRule>
  </conditionalFormatting>
  <conditionalFormatting sqref="M41 Y41">
    <cfRule type="cellIs" priority="1" dxfId="94" operator="lessThan" stopIfTrue="1">
      <formula>0</formula>
    </cfRule>
    <cfRule type="cellIs" priority="2" dxfId="95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7"/>
  <sheetViews>
    <sheetView showGridLines="0" zoomScale="80" zoomScaleNormal="80" zoomScalePageLayoutView="0" workbookViewId="0" topLeftCell="A1">
      <selection activeCell="T65" sqref="T65:W65"/>
    </sheetView>
  </sheetViews>
  <sheetFormatPr defaultColWidth="8.00390625" defaultRowHeight="15"/>
  <cols>
    <col min="1" max="1" width="25.8515625" style="123" customWidth="1"/>
    <col min="2" max="3" width="10.7109375" style="123" bestFit="1" customWidth="1"/>
    <col min="4" max="4" width="8.7109375" style="123" bestFit="1" customWidth="1"/>
    <col min="5" max="6" width="10.7109375" style="123" bestFit="1" customWidth="1"/>
    <col min="7" max="7" width="9.7109375" style="123" customWidth="1"/>
    <col min="8" max="9" width="10.7109375" style="123" bestFit="1" customWidth="1"/>
    <col min="10" max="10" width="8.7109375" style="123" customWidth="1"/>
    <col min="11" max="12" width="10.7109375" style="123" bestFit="1" customWidth="1"/>
    <col min="13" max="13" width="10.8515625" style="123" bestFit="1" customWidth="1"/>
    <col min="14" max="14" width="11.7109375" style="123" customWidth="1"/>
    <col min="15" max="15" width="11.28125" style="123" customWidth="1"/>
    <col min="16" max="16" width="9.00390625" style="123" customWidth="1"/>
    <col min="17" max="17" width="10.8515625" style="123" customWidth="1"/>
    <col min="18" max="18" width="12.7109375" style="123" bestFit="1" customWidth="1"/>
    <col min="19" max="19" width="9.8515625" style="123" bestFit="1" customWidth="1"/>
    <col min="20" max="21" width="11.140625" style="123" bestFit="1" customWidth="1"/>
    <col min="22" max="23" width="10.281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87" t="s">
        <v>28</v>
      </c>
      <c r="Y1" s="588"/>
    </row>
    <row r="2" ht="5.25" customHeight="1" thickBot="1"/>
    <row r="3" spans="1:25" ht="24" customHeight="1" thickTop="1">
      <c r="A3" s="644" t="s">
        <v>69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6"/>
    </row>
    <row r="4" spans="1:25" ht="21" customHeight="1" thickBot="1">
      <c r="A4" s="653" t="s">
        <v>45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5"/>
    </row>
    <row r="5" spans="1:25" s="265" customFormat="1" ht="15.75" customHeight="1" thickBot="1" thickTop="1">
      <c r="A5" s="656" t="s">
        <v>68</v>
      </c>
      <c r="B5" s="637" t="s">
        <v>36</v>
      </c>
      <c r="C5" s="638"/>
      <c r="D5" s="638"/>
      <c r="E5" s="638"/>
      <c r="F5" s="638"/>
      <c r="G5" s="638"/>
      <c r="H5" s="638"/>
      <c r="I5" s="638"/>
      <c r="J5" s="639"/>
      <c r="K5" s="639"/>
      <c r="L5" s="639"/>
      <c r="M5" s="640"/>
      <c r="N5" s="637" t="s">
        <v>35</v>
      </c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41"/>
    </row>
    <row r="6" spans="1:25" s="163" customFormat="1" ht="26.25" customHeight="1">
      <c r="A6" s="657"/>
      <c r="B6" s="629" t="s">
        <v>155</v>
      </c>
      <c r="C6" s="630"/>
      <c r="D6" s="630"/>
      <c r="E6" s="630"/>
      <c r="F6" s="630"/>
      <c r="G6" s="634" t="s">
        <v>34</v>
      </c>
      <c r="H6" s="629" t="s">
        <v>156</v>
      </c>
      <c r="I6" s="630"/>
      <c r="J6" s="630"/>
      <c r="K6" s="630"/>
      <c r="L6" s="630"/>
      <c r="M6" s="631" t="s">
        <v>33</v>
      </c>
      <c r="N6" s="629" t="s">
        <v>157</v>
      </c>
      <c r="O6" s="630"/>
      <c r="P6" s="630"/>
      <c r="Q6" s="630"/>
      <c r="R6" s="630"/>
      <c r="S6" s="634" t="s">
        <v>34</v>
      </c>
      <c r="T6" s="629" t="s">
        <v>158</v>
      </c>
      <c r="U6" s="630"/>
      <c r="V6" s="630"/>
      <c r="W6" s="630"/>
      <c r="X6" s="630"/>
      <c r="Y6" s="647" t="s">
        <v>33</v>
      </c>
    </row>
    <row r="7" spans="1:25" s="163" customFormat="1" ht="26.25" customHeight="1">
      <c r="A7" s="658"/>
      <c r="B7" s="652" t="s">
        <v>22</v>
      </c>
      <c r="C7" s="651"/>
      <c r="D7" s="650" t="s">
        <v>21</v>
      </c>
      <c r="E7" s="651"/>
      <c r="F7" s="642" t="s">
        <v>17</v>
      </c>
      <c r="G7" s="635"/>
      <c r="H7" s="652" t="s">
        <v>22</v>
      </c>
      <c r="I7" s="651"/>
      <c r="J7" s="650" t="s">
        <v>21</v>
      </c>
      <c r="K7" s="651"/>
      <c r="L7" s="642" t="s">
        <v>17</v>
      </c>
      <c r="M7" s="632"/>
      <c r="N7" s="652" t="s">
        <v>22</v>
      </c>
      <c r="O7" s="651"/>
      <c r="P7" s="650" t="s">
        <v>21</v>
      </c>
      <c r="Q7" s="651"/>
      <c r="R7" s="642" t="s">
        <v>17</v>
      </c>
      <c r="S7" s="635"/>
      <c r="T7" s="652" t="s">
        <v>22</v>
      </c>
      <c r="U7" s="651"/>
      <c r="V7" s="650" t="s">
        <v>21</v>
      </c>
      <c r="W7" s="651"/>
      <c r="X7" s="642" t="s">
        <v>17</v>
      </c>
      <c r="Y7" s="648"/>
    </row>
    <row r="8" spans="1:25" s="261" customFormat="1" ht="15" thickBot="1">
      <c r="A8" s="659"/>
      <c r="B8" s="264" t="s">
        <v>19</v>
      </c>
      <c r="C8" s="262" t="s">
        <v>18</v>
      </c>
      <c r="D8" s="263" t="s">
        <v>19</v>
      </c>
      <c r="E8" s="262" t="s">
        <v>18</v>
      </c>
      <c r="F8" s="643"/>
      <c r="G8" s="636"/>
      <c r="H8" s="264" t="s">
        <v>19</v>
      </c>
      <c r="I8" s="262" t="s">
        <v>18</v>
      </c>
      <c r="J8" s="263" t="s">
        <v>19</v>
      </c>
      <c r="K8" s="262" t="s">
        <v>18</v>
      </c>
      <c r="L8" s="643"/>
      <c r="M8" s="633"/>
      <c r="N8" s="264" t="s">
        <v>19</v>
      </c>
      <c r="O8" s="262" t="s">
        <v>18</v>
      </c>
      <c r="P8" s="263" t="s">
        <v>19</v>
      </c>
      <c r="Q8" s="262" t="s">
        <v>18</v>
      </c>
      <c r="R8" s="643"/>
      <c r="S8" s="636"/>
      <c r="T8" s="264" t="s">
        <v>19</v>
      </c>
      <c r="U8" s="262" t="s">
        <v>18</v>
      </c>
      <c r="V8" s="263" t="s">
        <v>19</v>
      </c>
      <c r="W8" s="262" t="s">
        <v>18</v>
      </c>
      <c r="X8" s="643"/>
      <c r="Y8" s="649"/>
    </row>
    <row r="9" spans="1:25" s="152" customFormat="1" ht="18" customHeight="1" thickBot="1" thickTop="1">
      <c r="A9" s="304" t="s">
        <v>24</v>
      </c>
      <c r="B9" s="433">
        <f>B10+B24+B36+B46+B56+B65</f>
        <v>426675</v>
      </c>
      <c r="C9" s="434">
        <f>C10+C24+C36+C46+C56+C65</f>
        <v>488006</v>
      </c>
      <c r="D9" s="435">
        <f>D10+D24+D36+D46+D56+D65</f>
        <v>2473</v>
      </c>
      <c r="E9" s="434">
        <f>E10+E24+E36+E46+E56+E65</f>
        <v>3583</v>
      </c>
      <c r="F9" s="435">
        <f aca="true" t="shared" si="0" ref="F9:F38">SUM(B9:E9)</f>
        <v>920737</v>
      </c>
      <c r="G9" s="436">
        <f aca="true" t="shared" si="1" ref="G9:G38">F9/$F$9</f>
        <v>1</v>
      </c>
      <c r="H9" s="433">
        <f>H10+H24+H36+H46+H56+H65</f>
        <v>391490</v>
      </c>
      <c r="I9" s="434">
        <f>I10+I24+I36+I46+I56+I65</f>
        <v>442951</v>
      </c>
      <c r="J9" s="435">
        <f>J10+J24+J36+J46+J56+J65</f>
        <v>4345</v>
      </c>
      <c r="K9" s="434">
        <f>K10+K24+K36+K46+K56+K65</f>
        <v>4904</v>
      </c>
      <c r="L9" s="435">
        <f aca="true" t="shared" si="2" ref="L9:L38">SUM(H9:K9)</f>
        <v>843690</v>
      </c>
      <c r="M9" s="437">
        <f aca="true" t="shared" si="3" ref="M9:M38">IF(ISERROR(F9/L9-1),"         /0",(F9/L9-1))</f>
        <v>0.09132145693323368</v>
      </c>
      <c r="N9" s="433">
        <f>N10+N24+N36+N46+N56+N65</f>
        <v>2747243</v>
      </c>
      <c r="O9" s="434">
        <f>O10+O24+O36+O46+O56+O65</f>
        <v>2690685</v>
      </c>
      <c r="P9" s="435">
        <f>P10+P24+P36+P46+P56+P65</f>
        <v>27321</v>
      </c>
      <c r="Q9" s="434">
        <f>Q10+Q24+Q36+Q46+Q56+Q65</f>
        <v>25204</v>
      </c>
      <c r="R9" s="435">
        <f aca="true" t="shared" si="4" ref="R9:R38">SUM(N9:Q9)</f>
        <v>5490453</v>
      </c>
      <c r="S9" s="436">
        <f aca="true" t="shared" si="5" ref="S9:S38">R9/$R$9</f>
        <v>1</v>
      </c>
      <c r="T9" s="433">
        <f>T10+T24+T36+T46+T56+T65</f>
        <v>2484001</v>
      </c>
      <c r="U9" s="434">
        <f>U10+U24+U36+U46+U56+U65</f>
        <v>2421648</v>
      </c>
      <c r="V9" s="435">
        <f>V10+V24+V36+V46+V56+V65</f>
        <v>29625</v>
      </c>
      <c r="W9" s="434">
        <f>W10+W24+W36+W46+W56+W65</f>
        <v>30387</v>
      </c>
      <c r="X9" s="435">
        <f aca="true" t="shared" si="6" ref="X9:X38">SUM(T9:W9)</f>
        <v>4965661</v>
      </c>
      <c r="Y9" s="437">
        <f>IF(ISERROR(R9/X9-1),"         /0",(R9/X9-1))</f>
        <v>0.10568421807288098</v>
      </c>
    </row>
    <row r="10" spans="1:25" s="278" customFormat="1" ht="19.5" customHeight="1">
      <c r="A10" s="287" t="s">
        <v>61</v>
      </c>
      <c r="B10" s="284">
        <f>SUM(B11:B23)</f>
        <v>148735</v>
      </c>
      <c r="C10" s="283">
        <f>SUM(C11:C23)</f>
        <v>166616</v>
      </c>
      <c r="D10" s="282">
        <f>SUM(D11:D23)</f>
        <v>54</v>
      </c>
      <c r="E10" s="283">
        <f>SUM(E11:E23)</f>
        <v>4</v>
      </c>
      <c r="F10" s="282">
        <f t="shared" si="0"/>
        <v>315409</v>
      </c>
      <c r="G10" s="285">
        <f t="shared" si="1"/>
        <v>0.34256144805737143</v>
      </c>
      <c r="H10" s="284">
        <f>SUM(H11:H23)</f>
        <v>133846</v>
      </c>
      <c r="I10" s="283">
        <f>SUM(I11:I23)</f>
        <v>156175</v>
      </c>
      <c r="J10" s="282">
        <f>SUM(J11:J23)</f>
        <v>43</v>
      </c>
      <c r="K10" s="283">
        <f>SUM(K11:K23)</f>
        <v>159</v>
      </c>
      <c r="L10" s="282">
        <f t="shared" si="2"/>
        <v>290223</v>
      </c>
      <c r="M10" s="286">
        <f t="shared" si="3"/>
        <v>0.0867815438473174</v>
      </c>
      <c r="N10" s="284">
        <f>SUM(N11:N23)</f>
        <v>873168</v>
      </c>
      <c r="O10" s="283">
        <f>SUM(O11:O23)</f>
        <v>882583</v>
      </c>
      <c r="P10" s="282">
        <f>SUM(P11:P23)</f>
        <v>2081</v>
      </c>
      <c r="Q10" s="283">
        <f>SUM(Q11:Q23)</f>
        <v>425</v>
      </c>
      <c r="R10" s="282">
        <f t="shared" si="4"/>
        <v>1758257</v>
      </c>
      <c r="S10" s="285">
        <f t="shared" si="5"/>
        <v>0.3202389675314587</v>
      </c>
      <c r="T10" s="284">
        <f>SUM(T11:T23)</f>
        <v>799113</v>
      </c>
      <c r="U10" s="283">
        <f>SUM(U11:U23)</f>
        <v>803987</v>
      </c>
      <c r="V10" s="282">
        <f>SUM(V11:V23)</f>
        <v>600</v>
      </c>
      <c r="W10" s="283">
        <f>SUM(W11:W23)</f>
        <v>867</v>
      </c>
      <c r="X10" s="282">
        <f t="shared" si="6"/>
        <v>1604567</v>
      </c>
      <c r="Y10" s="279">
        <f aca="true" t="shared" si="7" ref="Y10:Y38">IF(ISERROR(R10/X10-1),"         /0",IF(R10/X10&gt;5,"  *  ",(R10/X10-1)))</f>
        <v>0.09578284982802221</v>
      </c>
    </row>
    <row r="11" spans="1:25" ht="19.5" customHeight="1">
      <c r="A11" s="230" t="s">
        <v>159</v>
      </c>
      <c r="B11" s="228">
        <v>53646</v>
      </c>
      <c r="C11" s="225">
        <v>57372</v>
      </c>
      <c r="D11" s="224">
        <v>51</v>
      </c>
      <c r="E11" s="225">
        <v>0</v>
      </c>
      <c r="F11" s="224">
        <f t="shared" si="0"/>
        <v>111069</v>
      </c>
      <c r="G11" s="227">
        <f t="shared" si="1"/>
        <v>0.12063053836220332</v>
      </c>
      <c r="H11" s="228">
        <v>46918</v>
      </c>
      <c r="I11" s="225">
        <v>52908</v>
      </c>
      <c r="J11" s="224">
        <v>27</v>
      </c>
      <c r="K11" s="225">
        <v>143</v>
      </c>
      <c r="L11" s="224">
        <f t="shared" si="2"/>
        <v>99996</v>
      </c>
      <c r="M11" s="229">
        <f t="shared" si="3"/>
        <v>0.11073442937717504</v>
      </c>
      <c r="N11" s="228">
        <v>313060</v>
      </c>
      <c r="O11" s="225">
        <v>307891</v>
      </c>
      <c r="P11" s="224">
        <v>2016</v>
      </c>
      <c r="Q11" s="225">
        <v>386</v>
      </c>
      <c r="R11" s="224">
        <f t="shared" si="4"/>
        <v>623353</v>
      </c>
      <c r="S11" s="227">
        <f t="shared" si="5"/>
        <v>0.11353398344362478</v>
      </c>
      <c r="T11" s="228">
        <v>303970</v>
      </c>
      <c r="U11" s="225">
        <v>300988</v>
      </c>
      <c r="V11" s="224">
        <v>533</v>
      </c>
      <c r="W11" s="225">
        <v>802</v>
      </c>
      <c r="X11" s="224">
        <f t="shared" si="6"/>
        <v>606293</v>
      </c>
      <c r="Y11" s="223">
        <f t="shared" si="7"/>
        <v>0.028138210403220842</v>
      </c>
    </row>
    <row r="12" spans="1:25" ht="19.5" customHeight="1">
      <c r="A12" s="230" t="s">
        <v>181</v>
      </c>
      <c r="B12" s="228">
        <v>28498</v>
      </c>
      <c r="C12" s="225">
        <v>32668</v>
      </c>
      <c r="D12" s="224">
        <v>0</v>
      </c>
      <c r="E12" s="225">
        <v>0</v>
      </c>
      <c r="F12" s="224">
        <f t="shared" si="0"/>
        <v>61166</v>
      </c>
      <c r="G12" s="227">
        <f t="shared" si="1"/>
        <v>0.06643156514835398</v>
      </c>
      <c r="H12" s="228">
        <v>24455</v>
      </c>
      <c r="I12" s="225">
        <v>30090</v>
      </c>
      <c r="J12" s="224"/>
      <c r="K12" s="225"/>
      <c r="L12" s="224">
        <f t="shared" si="2"/>
        <v>54545</v>
      </c>
      <c r="M12" s="229">
        <f t="shared" si="3"/>
        <v>0.1213860115500962</v>
      </c>
      <c r="N12" s="228">
        <v>150852</v>
      </c>
      <c r="O12" s="225">
        <v>161574</v>
      </c>
      <c r="P12" s="224"/>
      <c r="Q12" s="225"/>
      <c r="R12" s="224">
        <f t="shared" si="4"/>
        <v>312426</v>
      </c>
      <c r="S12" s="227">
        <f t="shared" si="5"/>
        <v>0.056903501405075316</v>
      </c>
      <c r="T12" s="228">
        <v>137956</v>
      </c>
      <c r="U12" s="225">
        <v>147052</v>
      </c>
      <c r="V12" s="224"/>
      <c r="W12" s="225"/>
      <c r="X12" s="224">
        <f t="shared" si="6"/>
        <v>285008</v>
      </c>
      <c r="Y12" s="223">
        <f t="shared" si="7"/>
        <v>0.09620080839836076</v>
      </c>
    </row>
    <row r="13" spans="1:25" ht="19.5" customHeight="1">
      <c r="A13" s="230" t="s">
        <v>183</v>
      </c>
      <c r="B13" s="228">
        <v>18221</v>
      </c>
      <c r="C13" s="225">
        <v>20686</v>
      </c>
      <c r="D13" s="224">
        <v>0</v>
      </c>
      <c r="E13" s="225">
        <v>0</v>
      </c>
      <c r="F13" s="224">
        <f>SUM(B13:E13)</f>
        <v>38907</v>
      </c>
      <c r="G13" s="227">
        <f>F13/$F$9</f>
        <v>0.04225636636737744</v>
      </c>
      <c r="H13" s="228">
        <v>17212</v>
      </c>
      <c r="I13" s="225">
        <v>18947</v>
      </c>
      <c r="J13" s="224"/>
      <c r="K13" s="225"/>
      <c r="L13" s="224">
        <f>SUM(H13:K13)</f>
        <v>36159</v>
      </c>
      <c r="M13" s="229">
        <f>IF(ISERROR(F13/L13-1),"         /0",(F13/L13-1))</f>
        <v>0.07599767692690618</v>
      </c>
      <c r="N13" s="228">
        <v>102405</v>
      </c>
      <c r="O13" s="225">
        <v>102750</v>
      </c>
      <c r="P13" s="224"/>
      <c r="Q13" s="225"/>
      <c r="R13" s="224">
        <f>SUM(N13:Q13)</f>
        <v>205155</v>
      </c>
      <c r="S13" s="227">
        <f>R13/$R$9</f>
        <v>0.037365769272590076</v>
      </c>
      <c r="T13" s="228">
        <v>76732</v>
      </c>
      <c r="U13" s="225">
        <v>76277</v>
      </c>
      <c r="V13" s="224"/>
      <c r="W13" s="225"/>
      <c r="X13" s="224">
        <f>SUM(T13:W13)</f>
        <v>153009</v>
      </c>
      <c r="Y13" s="223">
        <f>IF(ISERROR(R13/X13-1),"         /0",IF(R13/X13&gt;5,"  *  ",(R13/X13-1)))</f>
        <v>0.34080348214810896</v>
      </c>
    </row>
    <row r="14" spans="1:25" ht="19.5" customHeight="1">
      <c r="A14" s="230" t="s">
        <v>187</v>
      </c>
      <c r="B14" s="228">
        <v>11368</v>
      </c>
      <c r="C14" s="225">
        <v>13001</v>
      </c>
      <c r="D14" s="224">
        <v>0</v>
      </c>
      <c r="E14" s="225">
        <v>0</v>
      </c>
      <c r="F14" s="224">
        <f t="shared" si="0"/>
        <v>24369</v>
      </c>
      <c r="G14" s="227">
        <f t="shared" si="1"/>
        <v>0.026466841236965605</v>
      </c>
      <c r="H14" s="228">
        <v>11034</v>
      </c>
      <c r="I14" s="225">
        <v>13072</v>
      </c>
      <c r="J14" s="224"/>
      <c r="K14" s="225"/>
      <c r="L14" s="224">
        <f t="shared" si="2"/>
        <v>24106</v>
      </c>
      <c r="M14" s="229">
        <f t="shared" si="3"/>
        <v>0.010910146851406344</v>
      </c>
      <c r="N14" s="228">
        <v>73068</v>
      </c>
      <c r="O14" s="225">
        <v>77537</v>
      </c>
      <c r="P14" s="224">
        <v>0</v>
      </c>
      <c r="Q14" s="225"/>
      <c r="R14" s="224">
        <f t="shared" si="4"/>
        <v>150605</v>
      </c>
      <c r="S14" s="227">
        <f t="shared" si="5"/>
        <v>0.02743034135798995</v>
      </c>
      <c r="T14" s="228">
        <v>70569</v>
      </c>
      <c r="U14" s="225">
        <v>74044</v>
      </c>
      <c r="V14" s="224"/>
      <c r="W14" s="225"/>
      <c r="X14" s="224">
        <f t="shared" si="6"/>
        <v>144613</v>
      </c>
      <c r="Y14" s="223">
        <f t="shared" si="7"/>
        <v>0.041434725785371995</v>
      </c>
    </row>
    <row r="15" spans="1:25" ht="19.5" customHeight="1">
      <c r="A15" s="230" t="s">
        <v>188</v>
      </c>
      <c r="B15" s="228">
        <v>10489</v>
      </c>
      <c r="C15" s="225">
        <v>12424</v>
      </c>
      <c r="D15" s="224">
        <v>0</v>
      </c>
      <c r="E15" s="225">
        <v>0</v>
      </c>
      <c r="F15" s="224">
        <f>SUM(B15:E15)</f>
        <v>22913</v>
      </c>
      <c r="G15" s="227">
        <f>F15/$F$9</f>
        <v>0.02488549933368595</v>
      </c>
      <c r="H15" s="228">
        <v>9602</v>
      </c>
      <c r="I15" s="225">
        <v>10608</v>
      </c>
      <c r="J15" s="224"/>
      <c r="K15" s="225"/>
      <c r="L15" s="224">
        <f>SUM(H15:K15)</f>
        <v>20210</v>
      </c>
      <c r="M15" s="229">
        <f>IF(ISERROR(F15/L15-1),"         /0",(F15/L15-1))</f>
        <v>0.13374567046016828</v>
      </c>
      <c r="N15" s="228">
        <v>83107</v>
      </c>
      <c r="O15" s="225">
        <v>83355</v>
      </c>
      <c r="P15" s="224"/>
      <c r="Q15" s="225"/>
      <c r="R15" s="224">
        <f>SUM(N15:Q15)</f>
        <v>166462</v>
      </c>
      <c r="S15" s="227">
        <f>R15/$R$9</f>
        <v>0.030318445490745482</v>
      </c>
      <c r="T15" s="228">
        <v>78020</v>
      </c>
      <c r="U15" s="225">
        <v>75727</v>
      </c>
      <c r="V15" s="224"/>
      <c r="W15" s="225"/>
      <c r="X15" s="224">
        <f>SUM(T15:W15)</f>
        <v>153747</v>
      </c>
      <c r="Y15" s="223">
        <f>IF(ISERROR(R15/X15-1),"         /0",IF(R15/X15&gt;5,"  *  ",(R15/X15-1)))</f>
        <v>0.08270080066602925</v>
      </c>
    </row>
    <row r="16" spans="1:25" ht="19.5" customHeight="1">
      <c r="A16" s="230" t="s">
        <v>189</v>
      </c>
      <c r="B16" s="228">
        <v>7974</v>
      </c>
      <c r="C16" s="225">
        <v>10050</v>
      </c>
      <c r="D16" s="224">
        <v>0</v>
      </c>
      <c r="E16" s="225">
        <v>0</v>
      </c>
      <c r="F16" s="224">
        <f>SUM(B16:E16)</f>
        <v>18024</v>
      </c>
      <c r="G16" s="227">
        <f>F16/$F$9</f>
        <v>0.01957562257191793</v>
      </c>
      <c r="H16" s="228">
        <v>9278</v>
      </c>
      <c r="I16" s="225">
        <v>11107</v>
      </c>
      <c r="J16" s="224"/>
      <c r="K16" s="225"/>
      <c r="L16" s="224">
        <f>SUM(H16:K16)</f>
        <v>20385</v>
      </c>
      <c r="M16" s="229">
        <f>IF(ISERROR(F16/L16-1),"         /0",(F16/L16-1))</f>
        <v>-0.11582045621780723</v>
      </c>
      <c r="N16" s="228">
        <v>43313</v>
      </c>
      <c r="O16" s="225">
        <v>48218</v>
      </c>
      <c r="P16" s="224"/>
      <c r="Q16" s="225"/>
      <c r="R16" s="224">
        <f>SUM(N16:Q16)</f>
        <v>91531</v>
      </c>
      <c r="S16" s="227">
        <f>R16/$R$9</f>
        <v>0.016670937716796775</v>
      </c>
      <c r="T16" s="228">
        <v>45058</v>
      </c>
      <c r="U16" s="225">
        <v>47133</v>
      </c>
      <c r="V16" s="224"/>
      <c r="W16" s="225"/>
      <c r="X16" s="224">
        <f>SUM(T16:W16)</f>
        <v>92191</v>
      </c>
      <c r="Y16" s="223">
        <f>IF(ISERROR(R16/X16-1),"         /0",IF(R16/X16&gt;5,"  *  ",(R16/X16-1)))</f>
        <v>-0.007159050232669162</v>
      </c>
    </row>
    <row r="17" spans="1:25" ht="19.5" customHeight="1">
      <c r="A17" s="230" t="s">
        <v>160</v>
      </c>
      <c r="B17" s="228">
        <v>6746</v>
      </c>
      <c r="C17" s="225">
        <v>6598</v>
      </c>
      <c r="D17" s="224">
        <v>0</v>
      </c>
      <c r="E17" s="225">
        <v>0</v>
      </c>
      <c r="F17" s="224">
        <f>SUM(B17:E17)</f>
        <v>13344</v>
      </c>
      <c r="G17" s="227">
        <f>F17/$F$9</f>
        <v>0.014492737882804753</v>
      </c>
      <c r="H17" s="228">
        <v>5583</v>
      </c>
      <c r="I17" s="225">
        <v>6575</v>
      </c>
      <c r="J17" s="224"/>
      <c r="K17" s="225"/>
      <c r="L17" s="224">
        <f>SUM(H17:K17)</f>
        <v>12158</v>
      </c>
      <c r="M17" s="229">
        <f>IF(ISERROR(F17/L17-1),"         /0",(F17/L17-1))</f>
        <v>0.09754893897022532</v>
      </c>
      <c r="N17" s="228">
        <v>38752</v>
      </c>
      <c r="O17" s="225">
        <v>38710</v>
      </c>
      <c r="P17" s="224"/>
      <c r="Q17" s="225"/>
      <c r="R17" s="224">
        <f>SUM(N17:Q17)</f>
        <v>77462</v>
      </c>
      <c r="S17" s="227">
        <f>R17/$R$9</f>
        <v>0.014108489773066083</v>
      </c>
      <c r="T17" s="228">
        <v>32480</v>
      </c>
      <c r="U17" s="225">
        <v>32147</v>
      </c>
      <c r="V17" s="224"/>
      <c r="W17" s="225"/>
      <c r="X17" s="224">
        <f>SUM(T17:W17)</f>
        <v>64627</v>
      </c>
      <c r="Y17" s="223">
        <f>IF(ISERROR(R17/X17-1),"         /0",IF(R17/X17&gt;5,"  *  ",(R17/X17-1)))</f>
        <v>0.19860120383121616</v>
      </c>
    </row>
    <row r="18" spans="1:25" ht="19.5" customHeight="1">
      <c r="A18" s="230" t="s">
        <v>186</v>
      </c>
      <c r="B18" s="228">
        <v>6139</v>
      </c>
      <c r="C18" s="225">
        <v>6856</v>
      </c>
      <c r="D18" s="224">
        <v>0</v>
      </c>
      <c r="E18" s="225">
        <v>0</v>
      </c>
      <c r="F18" s="224">
        <f>SUM(B18:E18)</f>
        <v>12995</v>
      </c>
      <c r="G18" s="227">
        <f>F18/$F$9</f>
        <v>0.01411369370406533</v>
      </c>
      <c r="H18" s="228">
        <v>3626</v>
      </c>
      <c r="I18" s="225">
        <v>4875</v>
      </c>
      <c r="J18" s="224"/>
      <c r="K18" s="225"/>
      <c r="L18" s="224">
        <f>SUM(H18:K18)</f>
        <v>8501</v>
      </c>
      <c r="M18" s="229">
        <f>IF(ISERROR(F18/L18-1),"         /0",(F18/L18-1))</f>
        <v>0.5286436889777673</v>
      </c>
      <c r="N18" s="228">
        <v>34921</v>
      </c>
      <c r="O18" s="225">
        <v>32168</v>
      </c>
      <c r="P18" s="224"/>
      <c r="Q18" s="225"/>
      <c r="R18" s="224">
        <f>SUM(N18:Q18)</f>
        <v>67089</v>
      </c>
      <c r="S18" s="227">
        <f>R18/$R$9</f>
        <v>0.012219210327453855</v>
      </c>
      <c r="T18" s="228">
        <v>18093</v>
      </c>
      <c r="U18" s="225">
        <v>17775</v>
      </c>
      <c r="V18" s="224"/>
      <c r="W18" s="225"/>
      <c r="X18" s="224">
        <f>SUM(T18:W18)</f>
        <v>35868</v>
      </c>
      <c r="Y18" s="223">
        <f>IF(ISERROR(R18/X18-1),"         /0",IF(R18/X18&gt;5,"  *  ",(R18/X18-1)))</f>
        <v>0.870441619270659</v>
      </c>
    </row>
    <row r="19" spans="1:25" ht="19.5" customHeight="1">
      <c r="A19" s="230" t="s">
        <v>197</v>
      </c>
      <c r="B19" s="228">
        <v>3744</v>
      </c>
      <c r="C19" s="225">
        <v>4902</v>
      </c>
      <c r="D19" s="224">
        <v>0</v>
      </c>
      <c r="E19" s="225">
        <v>0</v>
      </c>
      <c r="F19" s="224">
        <f t="shared" si="0"/>
        <v>8646</v>
      </c>
      <c r="G19" s="227">
        <f t="shared" si="1"/>
        <v>0.009390303637194987</v>
      </c>
      <c r="H19" s="228">
        <v>3606</v>
      </c>
      <c r="I19" s="225">
        <v>4154</v>
      </c>
      <c r="J19" s="224"/>
      <c r="K19" s="225"/>
      <c r="L19" s="224">
        <f t="shared" si="2"/>
        <v>7760</v>
      </c>
      <c r="M19" s="229">
        <f t="shared" si="3"/>
        <v>0.1141752577319588</v>
      </c>
      <c r="N19" s="228">
        <v>22665</v>
      </c>
      <c r="O19" s="225">
        <v>21083</v>
      </c>
      <c r="P19" s="224"/>
      <c r="Q19" s="225"/>
      <c r="R19" s="224">
        <f t="shared" si="4"/>
        <v>43748</v>
      </c>
      <c r="S19" s="227">
        <f t="shared" si="5"/>
        <v>0.007968012839742003</v>
      </c>
      <c r="T19" s="228">
        <v>21626</v>
      </c>
      <c r="U19" s="225">
        <v>18940</v>
      </c>
      <c r="V19" s="224"/>
      <c r="W19" s="225"/>
      <c r="X19" s="224">
        <f t="shared" si="6"/>
        <v>40566</v>
      </c>
      <c r="Y19" s="223">
        <f t="shared" si="7"/>
        <v>0.07844007296750966</v>
      </c>
    </row>
    <row r="20" spans="1:25" ht="19.5" customHeight="1">
      <c r="A20" s="230" t="s">
        <v>195</v>
      </c>
      <c r="B20" s="228">
        <v>1073</v>
      </c>
      <c r="C20" s="225">
        <v>1767</v>
      </c>
      <c r="D20" s="224">
        <v>0</v>
      </c>
      <c r="E20" s="225">
        <v>0</v>
      </c>
      <c r="F20" s="224">
        <f>SUM(B20:E20)</f>
        <v>2840</v>
      </c>
      <c r="G20" s="227">
        <f>F20/$F$9</f>
        <v>0.003084485580572954</v>
      </c>
      <c r="H20" s="228">
        <v>1962</v>
      </c>
      <c r="I20" s="225">
        <v>3185</v>
      </c>
      <c r="J20" s="224"/>
      <c r="K20" s="225"/>
      <c r="L20" s="224">
        <f>SUM(H20:K20)</f>
        <v>5147</v>
      </c>
      <c r="M20" s="229">
        <f>IF(ISERROR(F20/L20-1),"         /0",(F20/L20-1))</f>
        <v>-0.4482222653973188</v>
      </c>
      <c r="N20" s="228">
        <v>6063</v>
      </c>
      <c r="O20" s="225">
        <v>8067</v>
      </c>
      <c r="P20" s="224"/>
      <c r="Q20" s="225"/>
      <c r="R20" s="224">
        <f>SUM(N20:Q20)</f>
        <v>14130</v>
      </c>
      <c r="S20" s="227">
        <f>R20/$R$9</f>
        <v>0.0025735581380989876</v>
      </c>
      <c r="T20" s="228">
        <v>9899</v>
      </c>
      <c r="U20" s="225">
        <v>10865</v>
      </c>
      <c r="V20" s="224"/>
      <c r="W20" s="225"/>
      <c r="X20" s="224">
        <f>SUM(T20:W20)</f>
        <v>20764</v>
      </c>
      <c r="Y20" s="223">
        <f>IF(ISERROR(R20/X20-1),"         /0",IF(R20/X20&gt;5,"  *  ",(R20/X20-1)))</f>
        <v>-0.3194952802928145</v>
      </c>
    </row>
    <row r="21" spans="1:25" ht="19.5" customHeight="1">
      <c r="A21" s="230" t="s">
        <v>193</v>
      </c>
      <c r="B21" s="228">
        <v>653</v>
      </c>
      <c r="C21" s="225">
        <v>0</v>
      </c>
      <c r="D21" s="224">
        <v>0</v>
      </c>
      <c r="E21" s="225">
        <v>0</v>
      </c>
      <c r="F21" s="224">
        <f t="shared" si="0"/>
        <v>653</v>
      </c>
      <c r="G21" s="227">
        <f t="shared" si="1"/>
        <v>0.0007092144662373729</v>
      </c>
      <c r="H21" s="228">
        <v>294</v>
      </c>
      <c r="I21" s="225"/>
      <c r="J21" s="224"/>
      <c r="K21" s="225"/>
      <c r="L21" s="224">
        <f t="shared" si="2"/>
        <v>294</v>
      </c>
      <c r="M21" s="229">
        <f t="shared" si="3"/>
        <v>1.2210884353741496</v>
      </c>
      <c r="N21" s="228">
        <v>3442</v>
      </c>
      <c r="O21" s="225"/>
      <c r="P21" s="224"/>
      <c r="Q21" s="225"/>
      <c r="R21" s="224">
        <f t="shared" si="4"/>
        <v>3442</v>
      </c>
      <c r="S21" s="227">
        <f t="shared" si="5"/>
        <v>0.0006269063773062078</v>
      </c>
      <c r="T21" s="228">
        <v>1478</v>
      </c>
      <c r="U21" s="225"/>
      <c r="V21" s="224"/>
      <c r="W21" s="225"/>
      <c r="X21" s="224">
        <f t="shared" si="6"/>
        <v>1478</v>
      </c>
      <c r="Y21" s="223">
        <f t="shared" si="7"/>
        <v>1.3288227334235452</v>
      </c>
    </row>
    <row r="22" spans="1:25" ht="19.5" customHeight="1">
      <c r="A22" s="230" t="s">
        <v>194</v>
      </c>
      <c r="B22" s="228">
        <v>184</v>
      </c>
      <c r="C22" s="225">
        <v>283</v>
      </c>
      <c r="D22" s="224">
        <v>0</v>
      </c>
      <c r="E22" s="225">
        <v>0</v>
      </c>
      <c r="F22" s="224">
        <f t="shared" si="0"/>
        <v>467</v>
      </c>
      <c r="G22" s="227">
        <f t="shared" si="1"/>
        <v>0.0005072023824392851</v>
      </c>
      <c r="H22" s="228">
        <v>275</v>
      </c>
      <c r="I22" s="225">
        <v>651</v>
      </c>
      <c r="J22" s="224"/>
      <c r="K22" s="225"/>
      <c r="L22" s="224">
        <f t="shared" si="2"/>
        <v>926</v>
      </c>
      <c r="M22" s="229">
        <f t="shared" si="3"/>
        <v>-0.4956803455723542</v>
      </c>
      <c r="N22" s="228">
        <v>1471</v>
      </c>
      <c r="O22" s="225">
        <v>1194</v>
      </c>
      <c r="P22" s="224"/>
      <c r="Q22" s="225"/>
      <c r="R22" s="224">
        <f t="shared" si="4"/>
        <v>2665</v>
      </c>
      <c r="S22" s="227">
        <f t="shared" si="5"/>
        <v>0.0004853879998608494</v>
      </c>
      <c r="T22" s="228">
        <v>3213</v>
      </c>
      <c r="U22" s="225">
        <v>3008</v>
      </c>
      <c r="V22" s="224"/>
      <c r="W22" s="225"/>
      <c r="X22" s="224">
        <f t="shared" si="6"/>
        <v>6221</v>
      </c>
      <c r="Y22" s="223">
        <f t="shared" si="7"/>
        <v>-0.5716122809837647</v>
      </c>
    </row>
    <row r="23" spans="1:25" ht="19.5" customHeight="1" thickBot="1">
      <c r="A23" s="230" t="s">
        <v>170</v>
      </c>
      <c r="B23" s="228">
        <v>0</v>
      </c>
      <c r="C23" s="225">
        <v>9</v>
      </c>
      <c r="D23" s="224">
        <v>3</v>
      </c>
      <c r="E23" s="225">
        <v>4</v>
      </c>
      <c r="F23" s="224">
        <f t="shared" si="0"/>
        <v>16</v>
      </c>
      <c r="G23" s="227">
        <f t="shared" si="1"/>
        <v>1.7377383552523685E-05</v>
      </c>
      <c r="H23" s="228">
        <v>1</v>
      </c>
      <c r="I23" s="225">
        <v>3</v>
      </c>
      <c r="J23" s="224">
        <v>16</v>
      </c>
      <c r="K23" s="225">
        <v>16</v>
      </c>
      <c r="L23" s="224">
        <f t="shared" si="2"/>
        <v>36</v>
      </c>
      <c r="M23" s="229">
        <f t="shared" si="3"/>
        <v>-0.5555555555555556</v>
      </c>
      <c r="N23" s="228">
        <v>49</v>
      </c>
      <c r="O23" s="225">
        <v>36</v>
      </c>
      <c r="P23" s="224">
        <v>65</v>
      </c>
      <c r="Q23" s="225">
        <v>39</v>
      </c>
      <c r="R23" s="224">
        <f t="shared" si="4"/>
        <v>189</v>
      </c>
      <c r="S23" s="227">
        <f t="shared" si="5"/>
        <v>3.442338910833041E-05</v>
      </c>
      <c r="T23" s="228">
        <v>19</v>
      </c>
      <c r="U23" s="225">
        <v>31</v>
      </c>
      <c r="V23" s="224">
        <v>67</v>
      </c>
      <c r="W23" s="225">
        <v>65</v>
      </c>
      <c r="X23" s="224">
        <f t="shared" si="6"/>
        <v>182</v>
      </c>
      <c r="Y23" s="223">
        <f t="shared" si="7"/>
        <v>0.03846153846153855</v>
      </c>
    </row>
    <row r="24" spans="1:25" s="278" customFormat="1" ht="19.5" customHeight="1">
      <c r="A24" s="287" t="s">
        <v>60</v>
      </c>
      <c r="B24" s="284">
        <f>SUM(B25:B35)</f>
        <v>104436</v>
      </c>
      <c r="C24" s="283">
        <f>SUM(C25:C35)</f>
        <v>121835</v>
      </c>
      <c r="D24" s="282">
        <f>SUM(D25:D35)</f>
        <v>91</v>
      </c>
      <c r="E24" s="283">
        <f>SUM(E25:E35)</f>
        <v>793</v>
      </c>
      <c r="F24" s="282">
        <f t="shared" si="0"/>
        <v>227155</v>
      </c>
      <c r="G24" s="285">
        <f t="shared" si="1"/>
        <v>0.24670997255459484</v>
      </c>
      <c r="H24" s="284">
        <f>SUM(H25:H35)</f>
        <v>110801</v>
      </c>
      <c r="I24" s="283">
        <f>SUM(I25:I35)</f>
        <v>118091</v>
      </c>
      <c r="J24" s="282">
        <f>SUM(J25:J35)</f>
        <v>171</v>
      </c>
      <c r="K24" s="283">
        <f>SUM(K25:K35)</f>
        <v>142</v>
      </c>
      <c r="L24" s="282">
        <f t="shared" si="2"/>
        <v>229205</v>
      </c>
      <c r="M24" s="286">
        <f t="shared" si="3"/>
        <v>-0.00894395846512952</v>
      </c>
      <c r="N24" s="284">
        <f>SUM(N25:N35)</f>
        <v>744451</v>
      </c>
      <c r="O24" s="283">
        <f>SUM(O25:O35)</f>
        <v>736256</v>
      </c>
      <c r="P24" s="282">
        <f>SUM(P25:P35)</f>
        <v>1011</v>
      </c>
      <c r="Q24" s="283">
        <f>SUM(Q25:Q35)</f>
        <v>1202</v>
      </c>
      <c r="R24" s="282">
        <f t="shared" si="4"/>
        <v>1482920</v>
      </c>
      <c r="S24" s="285">
        <f t="shared" si="5"/>
        <v>0.27009064643664193</v>
      </c>
      <c r="T24" s="284">
        <f>SUM(T25:T35)</f>
        <v>730106</v>
      </c>
      <c r="U24" s="283">
        <f>SUM(U25:U35)</f>
        <v>707601</v>
      </c>
      <c r="V24" s="282">
        <f>SUM(V25:V35)</f>
        <v>644</v>
      </c>
      <c r="W24" s="283">
        <f>SUM(W25:W35)</f>
        <v>556</v>
      </c>
      <c r="X24" s="282">
        <f t="shared" si="6"/>
        <v>1438907</v>
      </c>
      <c r="Y24" s="279">
        <f t="shared" si="7"/>
        <v>0.030587800323439884</v>
      </c>
    </row>
    <row r="25" spans="1:25" ht="19.5" customHeight="1">
      <c r="A25" s="245" t="s">
        <v>159</v>
      </c>
      <c r="B25" s="242">
        <v>25049</v>
      </c>
      <c r="C25" s="240">
        <v>30427</v>
      </c>
      <c r="D25" s="241">
        <v>76</v>
      </c>
      <c r="E25" s="240">
        <v>760</v>
      </c>
      <c r="F25" s="241">
        <f t="shared" si="0"/>
        <v>56312</v>
      </c>
      <c r="G25" s="243">
        <f t="shared" si="1"/>
        <v>0.06115970141310711</v>
      </c>
      <c r="H25" s="242">
        <v>31594</v>
      </c>
      <c r="I25" s="240">
        <v>34207</v>
      </c>
      <c r="J25" s="241">
        <v>15</v>
      </c>
      <c r="K25" s="240"/>
      <c r="L25" s="241">
        <f t="shared" si="2"/>
        <v>65816</v>
      </c>
      <c r="M25" s="244">
        <f t="shared" si="3"/>
        <v>-0.14440257688100155</v>
      </c>
      <c r="N25" s="242">
        <v>187960</v>
      </c>
      <c r="O25" s="240">
        <v>189268</v>
      </c>
      <c r="P25" s="241">
        <v>775</v>
      </c>
      <c r="Q25" s="240">
        <v>965</v>
      </c>
      <c r="R25" s="241">
        <f t="shared" si="4"/>
        <v>378968</v>
      </c>
      <c r="S25" s="243">
        <f t="shared" si="5"/>
        <v>0.06902308425188232</v>
      </c>
      <c r="T25" s="242">
        <v>230921</v>
      </c>
      <c r="U25" s="240">
        <v>232051</v>
      </c>
      <c r="V25" s="241">
        <v>330</v>
      </c>
      <c r="W25" s="240">
        <v>205</v>
      </c>
      <c r="X25" s="241">
        <f t="shared" si="6"/>
        <v>463507</v>
      </c>
      <c r="Y25" s="239">
        <f t="shared" si="7"/>
        <v>-0.18238990996899718</v>
      </c>
    </row>
    <row r="26" spans="1:25" ht="19.5" customHeight="1">
      <c r="A26" s="245" t="s">
        <v>182</v>
      </c>
      <c r="B26" s="242">
        <v>23853</v>
      </c>
      <c r="C26" s="240">
        <v>25469</v>
      </c>
      <c r="D26" s="241">
        <v>0</v>
      </c>
      <c r="E26" s="240">
        <v>0</v>
      </c>
      <c r="F26" s="241">
        <f t="shared" si="0"/>
        <v>49322</v>
      </c>
      <c r="G26" s="243">
        <f t="shared" si="1"/>
        <v>0.05356795697359833</v>
      </c>
      <c r="H26" s="242">
        <v>24195</v>
      </c>
      <c r="I26" s="240">
        <v>26664</v>
      </c>
      <c r="J26" s="241"/>
      <c r="K26" s="240"/>
      <c r="L26" s="241">
        <f t="shared" si="2"/>
        <v>50859</v>
      </c>
      <c r="M26" s="244">
        <f t="shared" si="3"/>
        <v>-0.03022080654358128</v>
      </c>
      <c r="N26" s="242">
        <v>163557</v>
      </c>
      <c r="O26" s="240">
        <v>159827</v>
      </c>
      <c r="P26" s="241"/>
      <c r="Q26" s="240"/>
      <c r="R26" s="241">
        <f t="shared" si="4"/>
        <v>323384</v>
      </c>
      <c r="S26" s="243">
        <f t="shared" si="5"/>
        <v>0.05889932943602286</v>
      </c>
      <c r="T26" s="242">
        <v>162499</v>
      </c>
      <c r="U26" s="240">
        <v>153115</v>
      </c>
      <c r="V26" s="241"/>
      <c r="W26" s="240"/>
      <c r="X26" s="241">
        <f t="shared" si="6"/>
        <v>315614</v>
      </c>
      <c r="Y26" s="239">
        <f t="shared" si="7"/>
        <v>0.02461867977973098</v>
      </c>
    </row>
    <row r="27" spans="1:25" ht="19.5" customHeight="1">
      <c r="A27" s="245" t="s">
        <v>184</v>
      </c>
      <c r="B27" s="242">
        <v>16964</v>
      </c>
      <c r="C27" s="240">
        <v>20477</v>
      </c>
      <c r="D27" s="241">
        <v>0</v>
      </c>
      <c r="E27" s="240">
        <v>0</v>
      </c>
      <c r="F27" s="241">
        <f t="shared" si="0"/>
        <v>37441</v>
      </c>
      <c r="G27" s="243">
        <f t="shared" si="1"/>
        <v>0.040664163599377454</v>
      </c>
      <c r="H27" s="242">
        <v>14563</v>
      </c>
      <c r="I27" s="240">
        <v>15697</v>
      </c>
      <c r="J27" s="241"/>
      <c r="K27" s="240"/>
      <c r="L27" s="241">
        <f t="shared" si="2"/>
        <v>30260</v>
      </c>
      <c r="M27" s="244">
        <f t="shared" si="3"/>
        <v>0.23730998017184413</v>
      </c>
      <c r="N27" s="242">
        <v>114003</v>
      </c>
      <c r="O27" s="240">
        <v>111557</v>
      </c>
      <c r="P27" s="241">
        <v>146</v>
      </c>
      <c r="Q27" s="240">
        <v>148</v>
      </c>
      <c r="R27" s="241">
        <f t="shared" si="4"/>
        <v>225854</v>
      </c>
      <c r="S27" s="243">
        <f t="shared" si="5"/>
        <v>0.04113576785012093</v>
      </c>
      <c r="T27" s="242">
        <v>84876</v>
      </c>
      <c r="U27" s="240">
        <v>79229</v>
      </c>
      <c r="V27" s="241"/>
      <c r="W27" s="240">
        <v>68</v>
      </c>
      <c r="X27" s="241">
        <f t="shared" si="6"/>
        <v>164173</v>
      </c>
      <c r="Y27" s="239">
        <f t="shared" si="7"/>
        <v>0.3757073331181131</v>
      </c>
    </row>
    <row r="28" spans="1:25" ht="19.5" customHeight="1">
      <c r="A28" s="245" t="s">
        <v>185</v>
      </c>
      <c r="B28" s="242">
        <v>14161</v>
      </c>
      <c r="C28" s="240">
        <v>15260</v>
      </c>
      <c r="D28" s="241">
        <v>0</v>
      </c>
      <c r="E28" s="240">
        <v>0</v>
      </c>
      <c r="F28" s="241">
        <f>SUM(B28:E28)</f>
        <v>29421</v>
      </c>
      <c r="G28" s="243">
        <f>F28/$F$9</f>
        <v>0.03195375009367496</v>
      </c>
      <c r="H28" s="242">
        <v>11559</v>
      </c>
      <c r="I28" s="240">
        <v>10631</v>
      </c>
      <c r="J28" s="241"/>
      <c r="K28" s="240"/>
      <c r="L28" s="241">
        <f>SUM(H28:K28)</f>
        <v>22190</v>
      </c>
      <c r="M28" s="244">
        <f>IF(ISERROR(F28/L28-1),"         /0",(F28/L28-1))</f>
        <v>0.32586750788643526</v>
      </c>
      <c r="N28" s="242">
        <v>87166</v>
      </c>
      <c r="O28" s="240">
        <v>83467</v>
      </c>
      <c r="P28" s="241"/>
      <c r="Q28" s="240"/>
      <c r="R28" s="241">
        <f>SUM(N28:Q28)</f>
        <v>170633</v>
      </c>
      <c r="S28" s="243">
        <f>R28/$R$9</f>
        <v>0.031078127797469535</v>
      </c>
      <c r="T28" s="242">
        <v>73498</v>
      </c>
      <c r="U28" s="240">
        <v>67930</v>
      </c>
      <c r="V28" s="241"/>
      <c r="W28" s="240"/>
      <c r="X28" s="241">
        <f>SUM(T28:W28)</f>
        <v>141428</v>
      </c>
      <c r="Y28" s="239">
        <f>IF(ISERROR(R28/X28-1),"         /0",IF(R28/X28&gt;5,"  *  ",(R28/X28-1)))</f>
        <v>0.20650083434680555</v>
      </c>
    </row>
    <row r="29" spans="1:25" ht="19.5" customHeight="1">
      <c r="A29" s="245" t="s">
        <v>160</v>
      </c>
      <c r="B29" s="242">
        <v>10869</v>
      </c>
      <c r="C29" s="240">
        <v>13525</v>
      </c>
      <c r="D29" s="241">
        <v>0</v>
      </c>
      <c r="E29" s="240">
        <v>0</v>
      </c>
      <c r="F29" s="241">
        <f t="shared" si="0"/>
        <v>24394</v>
      </c>
      <c r="G29" s="243">
        <f t="shared" si="1"/>
        <v>0.026493993398766423</v>
      </c>
      <c r="H29" s="242">
        <v>6152</v>
      </c>
      <c r="I29" s="240">
        <v>6362</v>
      </c>
      <c r="J29" s="241"/>
      <c r="K29" s="240"/>
      <c r="L29" s="241">
        <f t="shared" si="2"/>
        <v>12514</v>
      </c>
      <c r="M29" s="244">
        <f t="shared" si="3"/>
        <v>0.9493367428480102</v>
      </c>
      <c r="N29" s="242">
        <v>86398</v>
      </c>
      <c r="O29" s="240">
        <v>81784</v>
      </c>
      <c r="P29" s="241"/>
      <c r="Q29" s="240"/>
      <c r="R29" s="241">
        <f t="shared" si="4"/>
        <v>168182</v>
      </c>
      <c r="S29" s="243">
        <f t="shared" si="5"/>
        <v>0.030631716545064677</v>
      </c>
      <c r="T29" s="242">
        <v>26083</v>
      </c>
      <c r="U29" s="240">
        <v>25832</v>
      </c>
      <c r="V29" s="241">
        <v>89</v>
      </c>
      <c r="W29" s="240">
        <v>85</v>
      </c>
      <c r="X29" s="241">
        <f t="shared" si="6"/>
        <v>52089</v>
      </c>
      <c r="Y29" s="239">
        <f t="shared" si="7"/>
        <v>2.2287431127493327</v>
      </c>
    </row>
    <row r="30" spans="1:25" ht="19.5" customHeight="1">
      <c r="A30" s="245" t="s">
        <v>196</v>
      </c>
      <c r="B30" s="242">
        <v>3788</v>
      </c>
      <c r="C30" s="240">
        <v>5175</v>
      </c>
      <c r="D30" s="241">
        <v>0</v>
      </c>
      <c r="E30" s="240">
        <v>0</v>
      </c>
      <c r="F30" s="241">
        <f>SUM(B30:E30)</f>
        <v>8963</v>
      </c>
      <c r="G30" s="243">
        <f>F30/$F$9</f>
        <v>0.009734593048829362</v>
      </c>
      <c r="H30" s="242">
        <v>2204</v>
      </c>
      <c r="I30" s="240">
        <v>2413</v>
      </c>
      <c r="J30" s="241">
        <v>137</v>
      </c>
      <c r="K30" s="240">
        <v>126</v>
      </c>
      <c r="L30" s="241">
        <f>SUM(H30:K30)</f>
        <v>4880</v>
      </c>
      <c r="M30" s="244">
        <f>IF(ISERROR(F30/L30-1),"         /0",(F30/L30-1))</f>
        <v>0.8366803278688524</v>
      </c>
      <c r="N30" s="242">
        <v>23794</v>
      </c>
      <c r="O30" s="240">
        <v>28051</v>
      </c>
      <c r="P30" s="241"/>
      <c r="Q30" s="240"/>
      <c r="R30" s="241">
        <f>SUM(N30:Q30)</f>
        <v>51845</v>
      </c>
      <c r="S30" s="243">
        <f>R30/$R$9</f>
        <v>0.009442754541383016</v>
      </c>
      <c r="T30" s="242">
        <v>11258</v>
      </c>
      <c r="U30" s="240">
        <v>11666</v>
      </c>
      <c r="V30" s="241">
        <v>137</v>
      </c>
      <c r="W30" s="240">
        <v>126</v>
      </c>
      <c r="X30" s="241">
        <f>SUM(T30:W30)</f>
        <v>23187</v>
      </c>
      <c r="Y30" s="239">
        <f>IF(ISERROR(R30/X30-1),"         /0",IF(R30/X30&gt;5,"  *  ",(R30/X30-1)))</f>
        <v>1.2359511795402596</v>
      </c>
    </row>
    <row r="31" spans="1:25" ht="19.5" customHeight="1">
      <c r="A31" s="245" t="s">
        <v>198</v>
      </c>
      <c r="B31" s="242">
        <v>3086</v>
      </c>
      <c r="C31" s="240">
        <v>4234</v>
      </c>
      <c r="D31" s="241">
        <v>0</v>
      </c>
      <c r="E31" s="240">
        <v>0</v>
      </c>
      <c r="F31" s="241">
        <f>SUM(B31:E31)</f>
        <v>7320</v>
      </c>
      <c r="G31" s="243">
        <f>F31/$F$9</f>
        <v>0.007950152975279587</v>
      </c>
      <c r="H31" s="242">
        <v>3792</v>
      </c>
      <c r="I31" s="240">
        <v>4341</v>
      </c>
      <c r="J31" s="241"/>
      <c r="K31" s="240"/>
      <c r="L31" s="241">
        <f>SUM(H31:K31)</f>
        <v>8133</v>
      </c>
      <c r="M31" s="244">
        <f>IF(ISERROR(F31/L31-1),"         /0",(F31/L31-1))</f>
        <v>-0.09996311324234597</v>
      </c>
      <c r="N31" s="242">
        <v>24063</v>
      </c>
      <c r="O31" s="240">
        <v>23685</v>
      </c>
      <c r="P31" s="241"/>
      <c r="Q31" s="240"/>
      <c r="R31" s="241">
        <f>SUM(N31:Q31)</f>
        <v>47748</v>
      </c>
      <c r="S31" s="243">
        <f>R31/$R$9</f>
        <v>0.008696550175368044</v>
      </c>
      <c r="T31" s="242">
        <v>26826</v>
      </c>
      <c r="U31" s="240">
        <v>26341</v>
      </c>
      <c r="V31" s="241"/>
      <c r="W31" s="240"/>
      <c r="X31" s="241">
        <f>SUM(T31:W31)</f>
        <v>53167</v>
      </c>
      <c r="Y31" s="239">
        <f>IF(ISERROR(R31/X31-1),"         /0",IF(R31/X31&gt;5,"  *  ",(R31/X31-1)))</f>
        <v>-0.1019241258675494</v>
      </c>
    </row>
    <row r="32" spans="1:25" ht="19.5" customHeight="1">
      <c r="A32" s="245" t="s">
        <v>200</v>
      </c>
      <c r="B32" s="242">
        <v>3398</v>
      </c>
      <c r="C32" s="240">
        <v>3376</v>
      </c>
      <c r="D32" s="241">
        <v>0</v>
      </c>
      <c r="E32" s="240">
        <v>0</v>
      </c>
      <c r="F32" s="241">
        <f>SUM(B32:E32)</f>
        <v>6774</v>
      </c>
      <c r="G32" s="243">
        <f>F32/$F$9</f>
        <v>0.007357149761549715</v>
      </c>
      <c r="H32" s="242">
        <v>2923</v>
      </c>
      <c r="I32" s="240">
        <v>3080</v>
      </c>
      <c r="J32" s="241"/>
      <c r="K32" s="240"/>
      <c r="L32" s="241">
        <f>SUM(H32:K32)</f>
        <v>6003</v>
      </c>
      <c r="M32" s="244">
        <f>IF(ISERROR(F32/L32-1),"         /0",(F32/L32-1))</f>
        <v>0.12843578210894546</v>
      </c>
      <c r="N32" s="242">
        <v>17838</v>
      </c>
      <c r="O32" s="240">
        <v>17243</v>
      </c>
      <c r="P32" s="241"/>
      <c r="Q32" s="240"/>
      <c r="R32" s="241">
        <f>SUM(N32:Q32)</f>
        <v>35081</v>
      </c>
      <c r="S32" s="243">
        <f>R32/$R$9</f>
        <v>0.00638945456777428</v>
      </c>
      <c r="T32" s="242">
        <v>19979</v>
      </c>
      <c r="U32" s="240">
        <v>18859</v>
      </c>
      <c r="V32" s="241"/>
      <c r="W32" s="240"/>
      <c r="X32" s="241">
        <f>SUM(T32:W32)</f>
        <v>38838</v>
      </c>
      <c r="Y32" s="239">
        <f>IF(ISERROR(R32/X32-1),"         /0",IF(R32/X32&gt;5,"  *  ",(R32/X32-1)))</f>
        <v>-0.09673515629023122</v>
      </c>
    </row>
    <row r="33" spans="1:25" ht="19.5" customHeight="1">
      <c r="A33" s="245" t="s">
        <v>164</v>
      </c>
      <c r="B33" s="242">
        <v>2555</v>
      </c>
      <c r="C33" s="240">
        <v>2308</v>
      </c>
      <c r="D33" s="241">
        <v>0</v>
      </c>
      <c r="E33" s="240">
        <v>0</v>
      </c>
      <c r="F33" s="241">
        <f t="shared" si="0"/>
        <v>4863</v>
      </c>
      <c r="G33" s="243">
        <f t="shared" si="1"/>
        <v>0.005281638513495167</v>
      </c>
      <c r="H33" s="242">
        <v>4218</v>
      </c>
      <c r="I33" s="240">
        <v>4727</v>
      </c>
      <c r="J33" s="241"/>
      <c r="K33" s="240"/>
      <c r="L33" s="241">
        <f t="shared" si="2"/>
        <v>8945</v>
      </c>
      <c r="M33" s="244">
        <f t="shared" si="3"/>
        <v>-0.45634432643935163</v>
      </c>
      <c r="N33" s="242">
        <v>30857</v>
      </c>
      <c r="O33" s="240">
        <v>27102</v>
      </c>
      <c r="P33" s="241"/>
      <c r="Q33" s="240"/>
      <c r="R33" s="241">
        <f t="shared" si="4"/>
        <v>57959</v>
      </c>
      <c r="S33" s="243">
        <f t="shared" si="5"/>
        <v>0.010556323858887417</v>
      </c>
      <c r="T33" s="242">
        <v>32323</v>
      </c>
      <c r="U33" s="240">
        <v>28488</v>
      </c>
      <c r="V33" s="241"/>
      <c r="W33" s="240"/>
      <c r="X33" s="241">
        <f t="shared" si="6"/>
        <v>60811</v>
      </c>
      <c r="Y33" s="239">
        <f t="shared" si="7"/>
        <v>-0.04689940964628114</v>
      </c>
    </row>
    <row r="34" spans="1:25" ht="19.5" customHeight="1">
      <c r="A34" s="245" t="s">
        <v>195</v>
      </c>
      <c r="B34" s="242">
        <v>602</v>
      </c>
      <c r="C34" s="240">
        <v>1558</v>
      </c>
      <c r="D34" s="241">
        <v>0</v>
      </c>
      <c r="E34" s="240">
        <v>0</v>
      </c>
      <c r="F34" s="241">
        <f t="shared" si="0"/>
        <v>2160</v>
      </c>
      <c r="G34" s="243">
        <f t="shared" si="1"/>
        <v>0.0023459467795906973</v>
      </c>
      <c r="H34" s="242">
        <v>938</v>
      </c>
      <c r="I34" s="240">
        <v>1654</v>
      </c>
      <c r="J34" s="241"/>
      <c r="K34" s="240"/>
      <c r="L34" s="241">
        <f t="shared" si="2"/>
        <v>2592</v>
      </c>
      <c r="M34" s="244">
        <f t="shared" si="3"/>
        <v>-0.16666666666666663</v>
      </c>
      <c r="N34" s="242">
        <v>7222</v>
      </c>
      <c r="O34" s="240">
        <v>14051</v>
      </c>
      <c r="P34" s="241"/>
      <c r="Q34" s="240"/>
      <c r="R34" s="241">
        <f t="shared" si="4"/>
        <v>21273</v>
      </c>
      <c r="S34" s="243">
        <f t="shared" si="5"/>
        <v>0.003874543685193189</v>
      </c>
      <c r="T34" s="242">
        <v>6705</v>
      </c>
      <c r="U34" s="240">
        <v>13390</v>
      </c>
      <c r="V34" s="241"/>
      <c r="W34" s="240"/>
      <c r="X34" s="241">
        <f t="shared" si="6"/>
        <v>20095</v>
      </c>
      <c r="Y34" s="239">
        <f t="shared" si="7"/>
        <v>0.05862154764866889</v>
      </c>
    </row>
    <row r="35" spans="1:25" ht="19.5" customHeight="1" thickBot="1">
      <c r="A35" s="245" t="s">
        <v>170</v>
      </c>
      <c r="B35" s="242">
        <v>111</v>
      </c>
      <c r="C35" s="240">
        <v>26</v>
      </c>
      <c r="D35" s="241">
        <v>15</v>
      </c>
      <c r="E35" s="240">
        <v>33</v>
      </c>
      <c r="F35" s="241">
        <f t="shared" si="0"/>
        <v>185</v>
      </c>
      <c r="G35" s="243">
        <f t="shared" si="1"/>
        <v>0.0002009259973260551</v>
      </c>
      <c r="H35" s="242">
        <v>8663</v>
      </c>
      <c r="I35" s="240">
        <v>8315</v>
      </c>
      <c r="J35" s="241">
        <v>19</v>
      </c>
      <c r="K35" s="240">
        <v>16</v>
      </c>
      <c r="L35" s="241">
        <f t="shared" si="2"/>
        <v>17013</v>
      </c>
      <c r="M35" s="244">
        <f t="shared" si="3"/>
        <v>-0.9891259624992653</v>
      </c>
      <c r="N35" s="242">
        <v>1593</v>
      </c>
      <c r="O35" s="240">
        <v>221</v>
      </c>
      <c r="P35" s="241">
        <v>90</v>
      </c>
      <c r="Q35" s="240">
        <v>89</v>
      </c>
      <c r="R35" s="241">
        <f t="shared" si="4"/>
        <v>1993</v>
      </c>
      <c r="S35" s="243">
        <f t="shared" si="5"/>
        <v>0.0003629937274756746</v>
      </c>
      <c r="T35" s="242">
        <v>55138</v>
      </c>
      <c r="U35" s="240">
        <v>50700</v>
      </c>
      <c r="V35" s="241">
        <v>88</v>
      </c>
      <c r="W35" s="240">
        <v>72</v>
      </c>
      <c r="X35" s="241">
        <f t="shared" si="6"/>
        <v>105998</v>
      </c>
      <c r="Y35" s="239">
        <f t="shared" si="7"/>
        <v>-0.9811977584482726</v>
      </c>
    </row>
    <row r="36" spans="1:25" s="278" customFormat="1" ht="19.5" customHeight="1">
      <c r="A36" s="287" t="s">
        <v>59</v>
      </c>
      <c r="B36" s="284">
        <f>SUM(B37:B45)</f>
        <v>51371</v>
      </c>
      <c r="C36" s="283">
        <f>SUM(C37:C45)</f>
        <v>59037</v>
      </c>
      <c r="D36" s="282">
        <f>SUM(D37:D45)</f>
        <v>0</v>
      </c>
      <c r="E36" s="283">
        <f>SUM(E37:E45)</f>
        <v>0</v>
      </c>
      <c r="F36" s="282">
        <f t="shared" si="0"/>
        <v>110408</v>
      </c>
      <c r="G36" s="285">
        <f t="shared" si="1"/>
        <v>0.11991263520418968</v>
      </c>
      <c r="H36" s="284">
        <f>SUM(H37:H45)</f>
        <v>45803</v>
      </c>
      <c r="I36" s="283">
        <f>SUM(I37:I45)</f>
        <v>53237</v>
      </c>
      <c r="J36" s="282">
        <f>SUM(J37:J45)</f>
        <v>7</v>
      </c>
      <c r="K36" s="283">
        <f>SUM(K37:K45)</f>
        <v>0</v>
      </c>
      <c r="L36" s="282">
        <f t="shared" si="2"/>
        <v>99047</v>
      </c>
      <c r="M36" s="286">
        <f t="shared" si="3"/>
        <v>0.11470312074065858</v>
      </c>
      <c r="N36" s="284">
        <f>SUM(N37:N45)</f>
        <v>333109</v>
      </c>
      <c r="O36" s="283">
        <f>SUM(O37:O45)</f>
        <v>305451</v>
      </c>
      <c r="P36" s="282">
        <f>SUM(P37:P45)</f>
        <v>98</v>
      </c>
      <c r="Q36" s="283">
        <f>SUM(Q37:Q45)</f>
        <v>3</v>
      </c>
      <c r="R36" s="282">
        <f t="shared" si="4"/>
        <v>638661</v>
      </c>
      <c r="S36" s="285">
        <f t="shared" si="5"/>
        <v>0.11632209582706564</v>
      </c>
      <c r="T36" s="284">
        <f>SUM(T37:T45)</f>
        <v>313750</v>
      </c>
      <c r="U36" s="283">
        <f>SUM(U37:U45)</f>
        <v>292500</v>
      </c>
      <c r="V36" s="282">
        <f>SUM(V37:V45)</f>
        <v>90</v>
      </c>
      <c r="W36" s="283">
        <f>SUM(W37:W45)</f>
        <v>56</v>
      </c>
      <c r="X36" s="282">
        <f t="shared" si="6"/>
        <v>606396</v>
      </c>
      <c r="Y36" s="279">
        <f t="shared" si="7"/>
        <v>0.05320780480082332</v>
      </c>
    </row>
    <row r="37" spans="1:25" ht="19.5" customHeight="1">
      <c r="A37" s="245" t="s">
        <v>159</v>
      </c>
      <c r="B37" s="242">
        <v>23435</v>
      </c>
      <c r="C37" s="240">
        <v>27361</v>
      </c>
      <c r="D37" s="241">
        <v>0</v>
      </c>
      <c r="E37" s="240">
        <v>0</v>
      </c>
      <c r="F37" s="241">
        <f t="shared" si="0"/>
        <v>50796</v>
      </c>
      <c r="G37" s="243">
        <f t="shared" si="1"/>
        <v>0.05516884843337457</v>
      </c>
      <c r="H37" s="242">
        <v>20197</v>
      </c>
      <c r="I37" s="240">
        <v>25587</v>
      </c>
      <c r="J37" s="241">
        <v>7</v>
      </c>
      <c r="K37" s="240"/>
      <c r="L37" s="241">
        <f t="shared" si="2"/>
        <v>45791</v>
      </c>
      <c r="M37" s="244">
        <f t="shared" si="3"/>
        <v>0.10930095433600484</v>
      </c>
      <c r="N37" s="242">
        <v>148695</v>
      </c>
      <c r="O37" s="240">
        <v>142774</v>
      </c>
      <c r="P37" s="241">
        <v>94</v>
      </c>
      <c r="Q37" s="240">
        <v>0</v>
      </c>
      <c r="R37" s="241">
        <f t="shared" si="4"/>
        <v>291563</v>
      </c>
      <c r="S37" s="243">
        <f t="shared" si="5"/>
        <v>0.053103632796783796</v>
      </c>
      <c r="T37" s="242">
        <v>139295</v>
      </c>
      <c r="U37" s="240">
        <v>140488</v>
      </c>
      <c r="V37" s="241">
        <v>88</v>
      </c>
      <c r="W37" s="240">
        <v>54</v>
      </c>
      <c r="X37" s="224">
        <f t="shared" si="6"/>
        <v>279925</v>
      </c>
      <c r="Y37" s="239">
        <f t="shared" si="7"/>
        <v>0.041575421988032435</v>
      </c>
    </row>
    <row r="38" spans="1:25" ht="19.5" customHeight="1">
      <c r="A38" s="245" t="s">
        <v>190</v>
      </c>
      <c r="B38" s="242">
        <v>8505</v>
      </c>
      <c r="C38" s="240">
        <v>9918</v>
      </c>
      <c r="D38" s="241">
        <v>0</v>
      </c>
      <c r="E38" s="240">
        <v>0</v>
      </c>
      <c r="F38" s="241">
        <f t="shared" si="0"/>
        <v>18423</v>
      </c>
      <c r="G38" s="243">
        <f t="shared" si="1"/>
        <v>0.02000897107425899</v>
      </c>
      <c r="H38" s="242">
        <v>7734</v>
      </c>
      <c r="I38" s="240">
        <v>9000</v>
      </c>
      <c r="J38" s="241"/>
      <c r="K38" s="240"/>
      <c r="L38" s="241">
        <f t="shared" si="2"/>
        <v>16734</v>
      </c>
      <c r="M38" s="244">
        <f t="shared" si="3"/>
        <v>0.10093223377554672</v>
      </c>
      <c r="N38" s="242">
        <v>55283</v>
      </c>
      <c r="O38" s="240">
        <v>51549</v>
      </c>
      <c r="P38" s="241"/>
      <c r="Q38" s="240"/>
      <c r="R38" s="241">
        <f t="shared" si="4"/>
        <v>106832</v>
      </c>
      <c r="S38" s="243">
        <f t="shared" si="5"/>
        <v>0.019457775159900284</v>
      </c>
      <c r="T38" s="242">
        <v>53697</v>
      </c>
      <c r="U38" s="240">
        <v>48064</v>
      </c>
      <c r="V38" s="241"/>
      <c r="W38" s="240"/>
      <c r="X38" s="224">
        <f t="shared" si="6"/>
        <v>101761</v>
      </c>
      <c r="Y38" s="239">
        <f t="shared" si="7"/>
        <v>0.04983245054588692</v>
      </c>
    </row>
    <row r="39" spans="1:25" ht="19.5" customHeight="1">
      <c r="A39" s="245" t="s">
        <v>191</v>
      </c>
      <c r="B39" s="242">
        <v>8294</v>
      </c>
      <c r="C39" s="240">
        <v>9587</v>
      </c>
      <c r="D39" s="241">
        <v>0</v>
      </c>
      <c r="E39" s="240">
        <v>0</v>
      </c>
      <c r="F39" s="241">
        <f aca="true" t="shared" si="8" ref="F39:F45">SUM(B39:E39)</f>
        <v>17881</v>
      </c>
      <c r="G39" s="243">
        <f aca="true" t="shared" si="9" ref="G39:G45">F39/$F$9</f>
        <v>0.01942031220641725</v>
      </c>
      <c r="H39" s="242">
        <v>8280</v>
      </c>
      <c r="I39" s="240">
        <v>10265</v>
      </c>
      <c r="J39" s="241"/>
      <c r="K39" s="240"/>
      <c r="L39" s="241">
        <f aca="true" t="shared" si="10" ref="L39:L45">SUM(H39:K39)</f>
        <v>18545</v>
      </c>
      <c r="M39" s="244">
        <f aca="true" t="shared" si="11" ref="M39:M45">IF(ISERROR(F39/L39-1),"         /0",(F39/L39-1))</f>
        <v>-0.03580479913723378</v>
      </c>
      <c r="N39" s="242">
        <v>63458</v>
      </c>
      <c r="O39" s="240">
        <v>59459</v>
      </c>
      <c r="P39" s="241"/>
      <c r="Q39" s="240"/>
      <c r="R39" s="241">
        <f aca="true" t="shared" si="12" ref="R39:R45">SUM(N39:Q39)</f>
        <v>122917</v>
      </c>
      <c r="S39" s="243">
        <f aca="true" t="shared" si="13" ref="S39:S45">R39/$R$9</f>
        <v>0.022387405920786498</v>
      </c>
      <c r="T39" s="242">
        <v>62948</v>
      </c>
      <c r="U39" s="240">
        <v>58530</v>
      </c>
      <c r="V39" s="241"/>
      <c r="W39" s="240"/>
      <c r="X39" s="224">
        <f aca="true" t="shared" si="14" ref="X39:X45">SUM(T39:W39)</f>
        <v>121478</v>
      </c>
      <c r="Y39" s="239">
        <f aca="true" t="shared" si="15" ref="Y39:Y45">IF(ISERROR(R39/X39-1),"         /0",IF(R39/X39&gt;5,"  *  ",(R39/X39-1)))</f>
        <v>0.011845766311595618</v>
      </c>
    </row>
    <row r="40" spans="1:25" ht="19.5" customHeight="1">
      <c r="A40" s="245" t="s">
        <v>192</v>
      </c>
      <c r="B40" s="242">
        <v>7806</v>
      </c>
      <c r="C40" s="240">
        <v>8379</v>
      </c>
      <c r="D40" s="241">
        <v>0</v>
      </c>
      <c r="E40" s="240">
        <v>0</v>
      </c>
      <c r="F40" s="241">
        <f t="shared" si="8"/>
        <v>16185</v>
      </c>
      <c r="G40" s="243">
        <f t="shared" si="9"/>
        <v>0.01757830954984974</v>
      </c>
      <c r="H40" s="242">
        <v>8029</v>
      </c>
      <c r="I40" s="240">
        <v>8385</v>
      </c>
      <c r="J40" s="241"/>
      <c r="K40" s="240"/>
      <c r="L40" s="241">
        <f t="shared" si="10"/>
        <v>16414</v>
      </c>
      <c r="M40" s="244">
        <f t="shared" si="11"/>
        <v>-0.013951504812964588</v>
      </c>
      <c r="N40" s="242">
        <v>49766</v>
      </c>
      <c r="O40" s="240">
        <v>47877</v>
      </c>
      <c r="P40" s="241"/>
      <c r="Q40" s="240"/>
      <c r="R40" s="241">
        <f t="shared" si="12"/>
        <v>97643</v>
      </c>
      <c r="S40" s="243">
        <f t="shared" si="13"/>
        <v>0.017784142765633365</v>
      </c>
      <c r="T40" s="242">
        <v>47986</v>
      </c>
      <c r="U40" s="240">
        <v>45418</v>
      </c>
      <c r="V40" s="241"/>
      <c r="W40" s="240"/>
      <c r="X40" s="224">
        <f t="shared" si="14"/>
        <v>93404</v>
      </c>
      <c r="Y40" s="239">
        <f t="shared" si="15"/>
        <v>0.045383495353518155</v>
      </c>
    </row>
    <row r="41" spans="1:25" ht="19.5" customHeight="1">
      <c r="A41" s="245" t="s">
        <v>201</v>
      </c>
      <c r="B41" s="242">
        <v>1469</v>
      </c>
      <c r="C41" s="240">
        <v>3792</v>
      </c>
      <c r="D41" s="241">
        <v>0</v>
      </c>
      <c r="E41" s="240">
        <v>0</v>
      </c>
      <c r="F41" s="241">
        <f>SUM(B41:E41)</f>
        <v>5261</v>
      </c>
      <c r="G41" s="243">
        <f>F41/$F$9</f>
        <v>0.005713900929364194</v>
      </c>
      <c r="H41" s="242"/>
      <c r="I41" s="240"/>
      <c r="J41" s="241"/>
      <c r="K41" s="240"/>
      <c r="L41" s="241">
        <f>SUM(H41:K41)</f>
        <v>0</v>
      </c>
      <c r="M41" s="244" t="str">
        <f>IF(ISERROR(F41/L41-1),"         /0",(F41/L41-1))</f>
        <v>         /0</v>
      </c>
      <c r="N41" s="242">
        <v>1469</v>
      </c>
      <c r="O41" s="240">
        <v>3792</v>
      </c>
      <c r="P41" s="241"/>
      <c r="Q41" s="240"/>
      <c r="R41" s="241">
        <f>SUM(N41:Q41)</f>
        <v>5261</v>
      </c>
      <c r="S41" s="243">
        <f>R41/$R$9</f>
        <v>0.0009582087306821495</v>
      </c>
      <c r="T41" s="242"/>
      <c r="U41" s="240"/>
      <c r="V41" s="241"/>
      <c r="W41" s="240"/>
      <c r="X41" s="224">
        <f>SUM(T41:W41)</f>
        <v>0</v>
      </c>
      <c r="Y41" s="239" t="str">
        <f>IF(ISERROR(R41/X41-1),"         /0",IF(R41/X41&gt;5,"  *  ",(R41/X41-1)))</f>
        <v>         /0</v>
      </c>
    </row>
    <row r="42" spans="1:25" ht="19.5" customHeight="1">
      <c r="A42" s="245" t="s">
        <v>189</v>
      </c>
      <c r="B42" s="242">
        <v>786</v>
      </c>
      <c r="C42" s="240">
        <v>0</v>
      </c>
      <c r="D42" s="241">
        <v>0</v>
      </c>
      <c r="E42" s="240">
        <v>0</v>
      </c>
      <c r="F42" s="241">
        <f t="shared" si="8"/>
        <v>786</v>
      </c>
      <c r="G42" s="243">
        <f t="shared" si="9"/>
        <v>0.000853663967017726</v>
      </c>
      <c r="H42" s="242">
        <v>433</v>
      </c>
      <c r="I42" s="240"/>
      <c r="J42" s="241"/>
      <c r="K42" s="240"/>
      <c r="L42" s="241">
        <f t="shared" si="10"/>
        <v>433</v>
      </c>
      <c r="M42" s="244">
        <f t="shared" si="11"/>
        <v>0.8152424942263279</v>
      </c>
      <c r="N42" s="242">
        <v>5192</v>
      </c>
      <c r="O42" s="240"/>
      <c r="P42" s="241"/>
      <c r="Q42" s="240"/>
      <c r="R42" s="241">
        <f t="shared" si="12"/>
        <v>5192</v>
      </c>
      <c r="S42" s="243">
        <f t="shared" si="13"/>
        <v>0.0009456414616426003</v>
      </c>
      <c r="T42" s="242">
        <v>2453</v>
      </c>
      <c r="U42" s="240"/>
      <c r="V42" s="241"/>
      <c r="W42" s="240"/>
      <c r="X42" s="224">
        <f t="shared" si="14"/>
        <v>2453</v>
      </c>
      <c r="Y42" s="239">
        <f t="shared" si="15"/>
        <v>1.116591928251121</v>
      </c>
    </row>
    <row r="43" spans="1:25" ht="19.5" customHeight="1">
      <c r="A43" s="245" t="s">
        <v>181</v>
      </c>
      <c r="B43" s="242">
        <v>648</v>
      </c>
      <c r="C43" s="240">
        <v>0</v>
      </c>
      <c r="D43" s="241">
        <v>0</v>
      </c>
      <c r="E43" s="240">
        <v>0</v>
      </c>
      <c r="F43" s="241">
        <f t="shared" si="8"/>
        <v>648</v>
      </c>
      <c r="G43" s="243">
        <f t="shared" si="9"/>
        <v>0.0007037840338772092</v>
      </c>
      <c r="H43" s="242">
        <v>772</v>
      </c>
      <c r="I43" s="240"/>
      <c r="J43" s="241"/>
      <c r="K43" s="240"/>
      <c r="L43" s="241">
        <f t="shared" si="10"/>
        <v>772</v>
      </c>
      <c r="M43" s="244">
        <f t="shared" si="11"/>
        <v>-0.1606217616580311</v>
      </c>
      <c r="N43" s="242">
        <v>6132</v>
      </c>
      <c r="O43" s="240"/>
      <c r="P43" s="241"/>
      <c r="Q43" s="240"/>
      <c r="R43" s="241">
        <f t="shared" si="12"/>
        <v>6132</v>
      </c>
      <c r="S43" s="243">
        <f t="shared" si="13"/>
        <v>0.00111684773551472</v>
      </c>
      <c r="T43" s="242">
        <v>5013</v>
      </c>
      <c r="U43" s="240"/>
      <c r="V43" s="241"/>
      <c r="W43" s="240"/>
      <c r="X43" s="224">
        <f t="shared" si="14"/>
        <v>5013</v>
      </c>
      <c r="Y43" s="239">
        <f t="shared" si="15"/>
        <v>0.22321962896469172</v>
      </c>
    </row>
    <row r="44" spans="1:25" ht="19.5" customHeight="1">
      <c r="A44" s="245" t="s">
        <v>187</v>
      </c>
      <c r="B44" s="242">
        <v>397</v>
      </c>
      <c r="C44" s="240">
        <v>0</v>
      </c>
      <c r="D44" s="241">
        <v>0</v>
      </c>
      <c r="E44" s="240">
        <v>0</v>
      </c>
      <c r="F44" s="241">
        <f t="shared" si="8"/>
        <v>397</v>
      </c>
      <c r="G44" s="243">
        <f t="shared" si="9"/>
        <v>0.0004311763293969939</v>
      </c>
      <c r="H44" s="242">
        <v>295</v>
      </c>
      <c r="I44" s="240"/>
      <c r="J44" s="241"/>
      <c r="K44" s="240"/>
      <c r="L44" s="241">
        <f t="shared" si="10"/>
        <v>295</v>
      </c>
      <c r="M44" s="244">
        <f t="shared" si="11"/>
        <v>0.3457627118644069</v>
      </c>
      <c r="N44" s="242">
        <v>2485</v>
      </c>
      <c r="O44" s="240"/>
      <c r="P44" s="241"/>
      <c r="Q44" s="240"/>
      <c r="R44" s="241">
        <f t="shared" si="12"/>
        <v>2485</v>
      </c>
      <c r="S44" s="243">
        <f t="shared" si="13"/>
        <v>0.00045260381975767753</v>
      </c>
      <c r="T44" s="242">
        <v>1922</v>
      </c>
      <c r="U44" s="240"/>
      <c r="V44" s="241"/>
      <c r="W44" s="240"/>
      <c r="X44" s="224">
        <f t="shared" si="14"/>
        <v>1922</v>
      </c>
      <c r="Y44" s="239">
        <f t="shared" si="15"/>
        <v>0.29292403746097806</v>
      </c>
    </row>
    <row r="45" spans="1:25" ht="19.5" customHeight="1" thickBot="1">
      <c r="A45" s="245" t="s">
        <v>170</v>
      </c>
      <c r="B45" s="242">
        <v>31</v>
      </c>
      <c r="C45" s="240">
        <v>0</v>
      </c>
      <c r="D45" s="241">
        <v>0</v>
      </c>
      <c r="E45" s="240">
        <v>0</v>
      </c>
      <c r="F45" s="241">
        <f t="shared" si="8"/>
        <v>31</v>
      </c>
      <c r="G45" s="243">
        <f t="shared" si="9"/>
        <v>3.366868063301464E-05</v>
      </c>
      <c r="H45" s="242">
        <v>63</v>
      </c>
      <c r="I45" s="240">
        <v>0</v>
      </c>
      <c r="J45" s="241"/>
      <c r="K45" s="240"/>
      <c r="L45" s="241">
        <f t="shared" si="10"/>
        <v>63</v>
      </c>
      <c r="M45" s="244">
        <f t="shared" si="11"/>
        <v>-0.5079365079365079</v>
      </c>
      <c r="N45" s="242">
        <v>629</v>
      </c>
      <c r="O45" s="240">
        <v>0</v>
      </c>
      <c r="P45" s="241">
        <v>4</v>
      </c>
      <c r="Q45" s="240">
        <v>3</v>
      </c>
      <c r="R45" s="241">
        <f t="shared" si="12"/>
        <v>636</v>
      </c>
      <c r="S45" s="243">
        <f t="shared" si="13"/>
        <v>0.00011583743636454042</v>
      </c>
      <c r="T45" s="242">
        <v>436</v>
      </c>
      <c r="U45" s="240">
        <v>0</v>
      </c>
      <c r="V45" s="241">
        <v>2</v>
      </c>
      <c r="W45" s="240">
        <v>2</v>
      </c>
      <c r="X45" s="224">
        <f t="shared" si="14"/>
        <v>440</v>
      </c>
      <c r="Y45" s="239">
        <f t="shared" si="15"/>
        <v>0.44545454545454555</v>
      </c>
    </row>
    <row r="46" spans="1:25" s="278" customFormat="1" ht="19.5" customHeight="1">
      <c r="A46" s="287" t="s">
        <v>58</v>
      </c>
      <c r="B46" s="284">
        <f>SUM(B47:B55)</f>
        <v>111513</v>
      </c>
      <c r="C46" s="283">
        <f>SUM(C47:C55)</f>
        <v>128587</v>
      </c>
      <c r="D46" s="282">
        <f>SUM(D47:D55)</f>
        <v>2316</v>
      </c>
      <c r="E46" s="283">
        <f>SUM(E47:E55)</f>
        <v>2772</v>
      </c>
      <c r="F46" s="282">
        <f>SUM(B46:E46)</f>
        <v>245188</v>
      </c>
      <c r="G46" s="285">
        <f>F46/$F$9</f>
        <v>0.2662953699047611</v>
      </c>
      <c r="H46" s="284">
        <f>SUM(H47:H55)</f>
        <v>91336</v>
      </c>
      <c r="I46" s="283">
        <f>SUM(I47:I55)</f>
        <v>104385</v>
      </c>
      <c r="J46" s="282">
        <f>SUM(J47:J55)</f>
        <v>4104</v>
      </c>
      <c r="K46" s="283">
        <f>SUM(K47:K55)</f>
        <v>4586</v>
      </c>
      <c r="L46" s="282">
        <f>SUM(H46:K46)</f>
        <v>204411</v>
      </c>
      <c r="M46" s="286">
        <f>IF(ISERROR(F46/L46-1),"         /0",(F46/L46-1))</f>
        <v>0.19948535059267858</v>
      </c>
      <c r="N46" s="284">
        <f>SUM(N47:N55)</f>
        <v>728885</v>
      </c>
      <c r="O46" s="283">
        <f>SUM(O47:O55)</f>
        <v>704058</v>
      </c>
      <c r="P46" s="282">
        <f>SUM(P47:P55)</f>
        <v>22933</v>
      </c>
      <c r="Q46" s="283">
        <f>SUM(Q47:Q55)</f>
        <v>22605</v>
      </c>
      <c r="R46" s="282">
        <f>SUM(N46:Q46)</f>
        <v>1478481</v>
      </c>
      <c r="S46" s="285">
        <f>R46/$R$9</f>
        <v>0.26928215212843093</v>
      </c>
      <c r="T46" s="284">
        <f>SUM(T47:T55)</f>
        <v>582523</v>
      </c>
      <c r="U46" s="283">
        <f>SUM(U47:U55)</f>
        <v>565096</v>
      </c>
      <c r="V46" s="282">
        <f>SUM(V47:V55)</f>
        <v>27663</v>
      </c>
      <c r="W46" s="283">
        <f>SUM(W47:W55)</f>
        <v>28191</v>
      </c>
      <c r="X46" s="282">
        <f>SUM(T46:W46)</f>
        <v>1203473</v>
      </c>
      <c r="Y46" s="279">
        <f>IF(ISERROR(R46/X46-1),"         /0",IF(R46/X46&gt;5,"  *  ",(R46/X46-1)))</f>
        <v>0.22851198157332986</v>
      </c>
    </row>
    <row r="47" spans="1:25" s="215" customFormat="1" ht="19.5" customHeight="1">
      <c r="A47" s="230" t="s">
        <v>164</v>
      </c>
      <c r="B47" s="228">
        <v>63218</v>
      </c>
      <c r="C47" s="225">
        <v>74597</v>
      </c>
      <c r="D47" s="224">
        <v>0</v>
      </c>
      <c r="E47" s="225">
        <v>0</v>
      </c>
      <c r="F47" s="224">
        <f>SUM(B47:E47)</f>
        <v>137815</v>
      </c>
      <c r="G47" s="227">
        <f>F47/$F$9</f>
        <v>0.14967900714319074</v>
      </c>
      <c r="H47" s="228">
        <v>48938</v>
      </c>
      <c r="I47" s="225">
        <v>57581</v>
      </c>
      <c r="J47" s="224">
        <v>96</v>
      </c>
      <c r="K47" s="225">
        <v>197</v>
      </c>
      <c r="L47" s="224">
        <f>SUM(H47:K47)</f>
        <v>106812</v>
      </c>
      <c r="M47" s="229">
        <f>IF(ISERROR(F47/L47-1),"         /0",(F47/L47-1))</f>
        <v>0.2902576489533011</v>
      </c>
      <c r="N47" s="228">
        <v>399386</v>
      </c>
      <c r="O47" s="225">
        <v>380115</v>
      </c>
      <c r="P47" s="224">
        <v>373</v>
      </c>
      <c r="Q47" s="225">
        <v>629</v>
      </c>
      <c r="R47" s="224">
        <f>SUM(N47:Q47)</f>
        <v>780503</v>
      </c>
      <c r="S47" s="227">
        <f>R47/$R$9</f>
        <v>0.14215639401703284</v>
      </c>
      <c r="T47" s="226">
        <v>321784</v>
      </c>
      <c r="U47" s="225">
        <v>311519</v>
      </c>
      <c r="V47" s="224">
        <v>1561</v>
      </c>
      <c r="W47" s="225">
        <v>1794</v>
      </c>
      <c r="X47" s="224">
        <f>SUM(T47:W47)</f>
        <v>636658</v>
      </c>
      <c r="Y47" s="223">
        <f>IF(ISERROR(R47/X47-1),"         /0",IF(R47/X47&gt;5,"  *  ",(R47/X47-1)))</f>
        <v>0.22593763056460459</v>
      </c>
    </row>
    <row r="48" spans="1:25" s="215" customFormat="1" ht="19.5" customHeight="1">
      <c r="A48" s="230" t="s">
        <v>159</v>
      </c>
      <c r="B48" s="228">
        <v>22974</v>
      </c>
      <c r="C48" s="225">
        <v>25755</v>
      </c>
      <c r="D48" s="224">
        <v>2240</v>
      </c>
      <c r="E48" s="225">
        <v>2722</v>
      </c>
      <c r="F48" s="224">
        <f aca="true" t="shared" si="16" ref="F48:F55">SUM(B48:E48)</f>
        <v>53691</v>
      </c>
      <c r="G48" s="227">
        <f aca="true" t="shared" si="17" ref="G48:G55">F48/$F$9</f>
        <v>0.05831306876990932</v>
      </c>
      <c r="H48" s="228">
        <v>21780</v>
      </c>
      <c r="I48" s="225">
        <v>24620</v>
      </c>
      <c r="J48" s="224">
        <v>3460</v>
      </c>
      <c r="K48" s="225">
        <v>3887</v>
      </c>
      <c r="L48" s="224">
        <f aca="true" t="shared" si="18" ref="L48:L55">SUM(H48:K48)</f>
        <v>53747</v>
      </c>
      <c r="M48" s="229">
        <f aca="true" t="shared" si="19" ref="M48:M55">IF(ISERROR(F48/L48-1),"         /0",(F48/L48-1))</f>
        <v>-0.001041918618713611</v>
      </c>
      <c r="N48" s="228">
        <v>157320</v>
      </c>
      <c r="O48" s="225">
        <v>154397</v>
      </c>
      <c r="P48" s="224">
        <v>19190</v>
      </c>
      <c r="Q48" s="225">
        <v>18694</v>
      </c>
      <c r="R48" s="224">
        <f aca="true" t="shared" si="20" ref="R48:R55">SUM(N48:Q48)</f>
        <v>349601</v>
      </c>
      <c r="S48" s="227">
        <f aca="true" t="shared" si="21" ref="S48:S55">R48/$R$9</f>
        <v>0.06367434526804983</v>
      </c>
      <c r="T48" s="226">
        <v>142914</v>
      </c>
      <c r="U48" s="225">
        <v>142008</v>
      </c>
      <c r="V48" s="224">
        <v>22431</v>
      </c>
      <c r="W48" s="225">
        <v>22646</v>
      </c>
      <c r="X48" s="224">
        <f aca="true" t="shared" si="22" ref="X48:X55">SUM(T48:W48)</f>
        <v>329999</v>
      </c>
      <c r="Y48" s="223">
        <f aca="true" t="shared" si="23" ref="Y48:Y55">IF(ISERROR(R48/X48-1),"         /0",IF(R48/X48&gt;5,"  *  ",(R48/X48-1)))</f>
        <v>0.05940018000054548</v>
      </c>
    </row>
    <row r="49" spans="1:25" s="215" customFormat="1" ht="19.5" customHeight="1">
      <c r="A49" s="230" t="s">
        <v>194</v>
      </c>
      <c r="B49" s="228">
        <v>6259</v>
      </c>
      <c r="C49" s="225">
        <v>6622</v>
      </c>
      <c r="D49" s="224">
        <v>0</v>
      </c>
      <c r="E49" s="225">
        <v>0</v>
      </c>
      <c r="F49" s="224">
        <f t="shared" si="16"/>
        <v>12881</v>
      </c>
      <c r="G49" s="227">
        <f t="shared" si="17"/>
        <v>0.013989879846253599</v>
      </c>
      <c r="H49" s="228">
        <v>3327</v>
      </c>
      <c r="I49" s="225">
        <v>3342</v>
      </c>
      <c r="J49" s="224">
        <v>520</v>
      </c>
      <c r="K49" s="225">
        <v>472</v>
      </c>
      <c r="L49" s="224">
        <f t="shared" si="18"/>
        <v>7661</v>
      </c>
      <c r="M49" s="229">
        <f t="shared" si="19"/>
        <v>0.6813731888787364</v>
      </c>
      <c r="N49" s="228">
        <v>46993</v>
      </c>
      <c r="O49" s="225">
        <v>45445</v>
      </c>
      <c r="P49" s="224">
        <v>1923</v>
      </c>
      <c r="Q49" s="225">
        <v>1828</v>
      </c>
      <c r="R49" s="224">
        <f t="shared" si="20"/>
        <v>96189</v>
      </c>
      <c r="S49" s="227">
        <f t="shared" si="21"/>
        <v>0.017519319444133298</v>
      </c>
      <c r="T49" s="226">
        <v>27485</v>
      </c>
      <c r="U49" s="225">
        <v>26434</v>
      </c>
      <c r="V49" s="224">
        <v>2903</v>
      </c>
      <c r="W49" s="225">
        <v>3073</v>
      </c>
      <c r="X49" s="224">
        <f t="shared" si="22"/>
        <v>59895</v>
      </c>
      <c r="Y49" s="223">
        <f t="shared" si="23"/>
        <v>0.6059604307538191</v>
      </c>
    </row>
    <row r="50" spans="1:25" s="215" customFormat="1" ht="19.5" customHeight="1">
      <c r="A50" s="230" t="s">
        <v>193</v>
      </c>
      <c r="B50" s="228">
        <v>5250</v>
      </c>
      <c r="C50" s="225">
        <v>7357</v>
      </c>
      <c r="D50" s="224">
        <v>0</v>
      </c>
      <c r="E50" s="225">
        <v>0</v>
      </c>
      <c r="F50" s="224">
        <f>SUM(B50:E50)</f>
        <v>12607</v>
      </c>
      <c r="G50" s="227">
        <f>F50/$F$9</f>
        <v>0.01369229215291663</v>
      </c>
      <c r="H50" s="228">
        <v>3286</v>
      </c>
      <c r="I50" s="225">
        <v>4205</v>
      </c>
      <c r="J50" s="224"/>
      <c r="K50" s="225"/>
      <c r="L50" s="224">
        <f>SUM(H50:K50)</f>
        <v>7491</v>
      </c>
      <c r="M50" s="229">
        <f>IF(ISERROR(F50/L50-1),"         /0",(F50/L50-1))</f>
        <v>0.682952876785476</v>
      </c>
      <c r="N50" s="228">
        <v>37160</v>
      </c>
      <c r="O50" s="225">
        <v>43805</v>
      </c>
      <c r="P50" s="224"/>
      <c r="Q50" s="225"/>
      <c r="R50" s="224">
        <f>SUM(N50:Q50)</f>
        <v>80965</v>
      </c>
      <c r="S50" s="227">
        <f>R50/$R$9</f>
        <v>0.014746506344740588</v>
      </c>
      <c r="T50" s="226">
        <v>24001</v>
      </c>
      <c r="U50" s="225">
        <v>26763</v>
      </c>
      <c r="V50" s="224">
        <v>138</v>
      </c>
      <c r="W50" s="225">
        <v>135</v>
      </c>
      <c r="X50" s="224">
        <f>SUM(T50:W50)</f>
        <v>51037</v>
      </c>
      <c r="Y50" s="223">
        <f>IF(ISERROR(R50/X50-1),"         /0",IF(R50/X50&gt;5,"  *  ",(R50/X50-1)))</f>
        <v>0.5863981033367949</v>
      </c>
    </row>
    <row r="51" spans="1:25" s="215" customFormat="1" ht="19.5" customHeight="1">
      <c r="A51" s="230" t="s">
        <v>186</v>
      </c>
      <c r="B51" s="228">
        <v>6252</v>
      </c>
      <c r="C51" s="225">
        <v>6007</v>
      </c>
      <c r="D51" s="224">
        <v>0</v>
      </c>
      <c r="E51" s="225">
        <v>0</v>
      </c>
      <c r="F51" s="224">
        <f>SUM(B51:E51)</f>
        <v>12259</v>
      </c>
      <c r="G51" s="227">
        <f>F51/$F$9</f>
        <v>0.013314334060649241</v>
      </c>
      <c r="H51" s="228">
        <v>6046</v>
      </c>
      <c r="I51" s="225">
        <v>5991</v>
      </c>
      <c r="J51" s="224"/>
      <c r="K51" s="225"/>
      <c r="L51" s="224">
        <f>SUM(H51:K51)</f>
        <v>12037</v>
      </c>
      <c r="M51" s="229">
        <f>IF(ISERROR(F51/L51-1),"         /0",(F51/L51-1))</f>
        <v>0.018443133671180556</v>
      </c>
      <c r="N51" s="228">
        <v>39467</v>
      </c>
      <c r="O51" s="225">
        <v>37192</v>
      </c>
      <c r="P51" s="224">
        <v>117</v>
      </c>
      <c r="Q51" s="225">
        <v>116</v>
      </c>
      <c r="R51" s="224">
        <f>SUM(N51:Q51)</f>
        <v>76892</v>
      </c>
      <c r="S51" s="227">
        <f>R51/$R$9</f>
        <v>0.014004673202739373</v>
      </c>
      <c r="T51" s="226">
        <v>28795</v>
      </c>
      <c r="U51" s="225">
        <v>27755</v>
      </c>
      <c r="V51" s="224">
        <v>261</v>
      </c>
      <c r="W51" s="225">
        <v>138</v>
      </c>
      <c r="X51" s="224">
        <f>SUM(T51:W51)</f>
        <v>56949</v>
      </c>
      <c r="Y51" s="223">
        <f>IF(ISERROR(R51/X51-1),"         /0",IF(R51/X51&gt;5,"  *  ",(R51/X51-1)))</f>
        <v>0.35019052134365847</v>
      </c>
    </row>
    <row r="52" spans="1:25" s="215" customFormat="1" ht="19.5" customHeight="1">
      <c r="A52" s="230" t="s">
        <v>195</v>
      </c>
      <c r="B52" s="228">
        <v>3529</v>
      </c>
      <c r="C52" s="225">
        <v>3650</v>
      </c>
      <c r="D52" s="224">
        <v>0</v>
      </c>
      <c r="E52" s="225">
        <v>0</v>
      </c>
      <c r="F52" s="224">
        <f t="shared" si="16"/>
        <v>7179</v>
      </c>
      <c r="G52" s="227">
        <f t="shared" si="17"/>
        <v>0.007797014782722971</v>
      </c>
      <c r="H52" s="228">
        <v>5650</v>
      </c>
      <c r="I52" s="225">
        <v>5965</v>
      </c>
      <c r="J52" s="224"/>
      <c r="K52" s="225"/>
      <c r="L52" s="224">
        <f t="shared" si="18"/>
        <v>11615</v>
      </c>
      <c r="M52" s="229">
        <f t="shared" si="19"/>
        <v>-0.38191993112354716</v>
      </c>
      <c r="N52" s="228">
        <v>27095</v>
      </c>
      <c r="O52" s="225">
        <v>22642</v>
      </c>
      <c r="P52" s="224"/>
      <c r="Q52" s="225"/>
      <c r="R52" s="224">
        <f t="shared" si="20"/>
        <v>49737</v>
      </c>
      <c r="S52" s="227">
        <f t="shared" si="21"/>
        <v>0.009058815365508092</v>
      </c>
      <c r="T52" s="226">
        <v>33497</v>
      </c>
      <c r="U52" s="225">
        <v>27624</v>
      </c>
      <c r="V52" s="224"/>
      <c r="W52" s="225"/>
      <c r="X52" s="224">
        <f t="shared" si="22"/>
        <v>61121</v>
      </c>
      <c r="Y52" s="223">
        <f t="shared" si="23"/>
        <v>-0.1862534971613684</v>
      </c>
    </row>
    <row r="53" spans="1:25" s="215" customFormat="1" ht="19.5" customHeight="1">
      <c r="A53" s="230" t="s">
        <v>199</v>
      </c>
      <c r="B53" s="228">
        <v>3170</v>
      </c>
      <c r="C53" s="225">
        <v>3677</v>
      </c>
      <c r="D53" s="224">
        <v>0</v>
      </c>
      <c r="E53" s="225">
        <v>0</v>
      </c>
      <c r="F53" s="224">
        <f t="shared" si="16"/>
        <v>6847</v>
      </c>
      <c r="G53" s="227">
        <f t="shared" si="17"/>
        <v>0.007436434074008105</v>
      </c>
      <c r="H53" s="228">
        <v>2172</v>
      </c>
      <c r="I53" s="225">
        <v>2667</v>
      </c>
      <c r="J53" s="224"/>
      <c r="K53" s="225"/>
      <c r="L53" s="224">
        <f t="shared" si="18"/>
        <v>4839</v>
      </c>
      <c r="M53" s="229">
        <f t="shared" si="19"/>
        <v>0.41496176896052894</v>
      </c>
      <c r="N53" s="228">
        <v>19373</v>
      </c>
      <c r="O53" s="225">
        <v>19347</v>
      </c>
      <c r="P53" s="224">
        <v>107</v>
      </c>
      <c r="Q53" s="225">
        <v>107</v>
      </c>
      <c r="R53" s="224">
        <f t="shared" si="20"/>
        <v>38934</v>
      </c>
      <c r="S53" s="227">
        <f t="shared" si="21"/>
        <v>0.007091218156316063</v>
      </c>
      <c r="T53" s="226">
        <v>2172</v>
      </c>
      <c r="U53" s="225">
        <v>2667</v>
      </c>
      <c r="V53" s="224"/>
      <c r="W53" s="225"/>
      <c r="X53" s="224">
        <f t="shared" si="22"/>
        <v>4839</v>
      </c>
      <c r="Y53" s="223" t="str">
        <f t="shared" si="23"/>
        <v>  *  </v>
      </c>
    </row>
    <row r="54" spans="1:25" s="215" customFormat="1" ht="19.5" customHeight="1">
      <c r="A54" s="230" t="s">
        <v>203</v>
      </c>
      <c r="B54" s="228">
        <v>659</v>
      </c>
      <c r="C54" s="225">
        <v>919</v>
      </c>
      <c r="D54" s="224">
        <v>0</v>
      </c>
      <c r="E54" s="225">
        <v>0</v>
      </c>
      <c r="F54" s="224">
        <f t="shared" si="16"/>
        <v>1578</v>
      </c>
      <c r="G54" s="227">
        <f t="shared" si="17"/>
        <v>0.0017138444528676485</v>
      </c>
      <c r="H54" s="228"/>
      <c r="I54" s="225"/>
      <c r="J54" s="224"/>
      <c r="K54" s="225"/>
      <c r="L54" s="224">
        <f t="shared" si="18"/>
        <v>0</v>
      </c>
      <c r="M54" s="229" t="str">
        <f t="shared" si="19"/>
        <v>         /0</v>
      </c>
      <c r="N54" s="228">
        <v>659</v>
      </c>
      <c r="O54" s="225">
        <v>919</v>
      </c>
      <c r="P54" s="224"/>
      <c r="Q54" s="225"/>
      <c r="R54" s="224">
        <f t="shared" si="20"/>
        <v>1578</v>
      </c>
      <c r="S54" s="227">
        <f t="shared" si="21"/>
        <v>0.0002874079789044729</v>
      </c>
      <c r="T54" s="226"/>
      <c r="U54" s="225"/>
      <c r="V54" s="224"/>
      <c r="W54" s="225"/>
      <c r="X54" s="224">
        <f t="shared" si="22"/>
        <v>0</v>
      </c>
      <c r="Y54" s="223" t="str">
        <f t="shared" si="23"/>
        <v>         /0</v>
      </c>
    </row>
    <row r="55" spans="1:25" s="215" customFormat="1" ht="19.5" customHeight="1" thickBot="1">
      <c r="A55" s="230" t="s">
        <v>170</v>
      </c>
      <c r="B55" s="228">
        <v>202</v>
      </c>
      <c r="C55" s="225">
        <v>3</v>
      </c>
      <c r="D55" s="224">
        <v>76</v>
      </c>
      <c r="E55" s="225">
        <v>50</v>
      </c>
      <c r="F55" s="224">
        <f t="shared" si="16"/>
        <v>331</v>
      </c>
      <c r="G55" s="227">
        <f t="shared" si="17"/>
        <v>0.0003594946222428337</v>
      </c>
      <c r="H55" s="228">
        <v>137</v>
      </c>
      <c r="I55" s="225">
        <v>14</v>
      </c>
      <c r="J55" s="224">
        <v>28</v>
      </c>
      <c r="K55" s="225">
        <v>30</v>
      </c>
      <c r="L55" s="224">
        <f t="shared" si="18"/>
        <v>209</v>
      </c>
      <c r="M55" s="229">
        <f t="shared" si="19"/>
        <v>0.5837320574162679</v>
      </c>
      <c r="N55" s="228">
        <v>1432</v>
      </c>
      <c r="O55" s="225">
        <v>196</v>
      </c>
      <c r="P55" s="224">
        <v>1223</v>
      </c>
      <c r="Q55" s="225">
        <v>1231</v>
      </c>
      <c r="R55" s="224">
        <f t="shared" si="20"/>
        <v>4082</v>
      </c>
      <c r="S55" s="227">
        <f t="shared" si="21"/>
        <v>0.0007434723510063742</v>
      </c>
      <c r="T55" s="226">
        <v>1875</v>
      </c>
      <c r="U55" s="225">
        <v>326</v>
      </c>
      <c r="V55" s="224">
        <v>369</v>
      </c>
      <c r="W55" s="225">
        <v>405</v>
      </c>
      <c r="X55" s="224">
        <f t="shared" si="22"/>
        <v>2975</v>
      </c>
      <c r="Y55" s="223">
        <f t="shared" si="23"/>
        <v>0.37210084033613455</v>
      </c>
    </row>
    <row r="56" spans="1:25" s="278" customFormat="1" ht="19.5" customHeight="1">
      <c r="A56" s="287" t="s">
        <v>57</v>
      </c>
      <c r="B56" s="284">
        <f>SUM(B57:B64)</f>
        <v>9203</v>
      </c>
      <c r="C56" s="283">
        <f>SUM(C57:C64)</f>
        <v>11409</v>
      </c>
      <c r="D56" s="282">
        <f>SUM(D57:D64)</f>
        <v>0</v>
      </c>
      <c r="E56" s="283">
        <f>SUM(E57:E64)</f>
        <v>2</v>
      </c>
      <c r="F56" s="282">
        <f aca="true" t="shared" si="24" ref="F56:F65">SUM(B56:E56)</f>
        <v>20614</v>
      </c>
      <c r="G56" s="285">
        <f aca="true" t="shared" si="25" ref="G56:G65">F56/$F$9</f>
        <v>0.022388586534482703</v>
      </c>
      <c r="H56" s="284">
        <f>SUM(H57:H64)</f>
        <v>8320</v>
      </c>
      <c r="I56" s="283">
        <f>SUM(I57:I64)</f>
        <v>10724</v>
      </c>
      <c r="J56" s="282">
        <f>SUM(J57:J64)</f>
        <v>14</v>
      </c>
      <c r="K56" s="283">
        <f>SUM(K57:K64)</f>
        <v>11</v>
      </c>
      <c r="L56" s="282">
        <f aca="true" t="shared" si="26" ref="L56:L65">SUM(H56:K56)</f>
        <v>19069</v>
      </c>
      <c r="M56" s="286">
        <f aca="true" t="shared" si="27" ref="M56:M65">IF(ISERROR(F56/L56-1),"         /0",(F56/L56-1))</f>
        <v>0.08102155330641359</v>
      </c>
      <c r="N56" s="284">
        <f>SUM(N57:N64)</f>
        <v>55954</v>
      </c>
      <c r="O56" s="283">
        <f>SUM(O57:O64)</f>
        <v>59115</v>
      </c>
      <c r="P56" s="282">
        <f>SUM(P57:P64)</f>
        <v>1023</v>
      </c>
      <c r="Q56" s="283">
        <f>SUM(Q57:Q64)</f>
        <v>788</v>
      </c>
      <c r="R56" s="282">
        <f aca="true" t="shared" si="28" ref="R56:R65">SUM(N56:Q56)</f>
        <v>116880</v>
      </c>
      <c r="S56" s="285">
        <f aca="true" t="shared" si="29" ref="S56:S65">R56/$R$9</f>
        <v>0.0212878609469929</v>
      </c>
      <c r="T56" s="284">
        <f>SUM(T57:T64)</f>
        <v>49855</v>
      </c>
      <c r="U56" s="283">
        <f>SUM(U57:U64)</f>
        <v>50776</v>
      </c>
      <c r="V56" s="282">
        <f>SUM(V57:V64)</f>
        <v>613</v>
      </c>
      <c r="W56" s="283">
        <f>SUM(W57:W64)</f>
        <v>710</v>
      </c>
      <c r="X56" s="282">
        <f aca="true" t="shared" si="30" ref="X56:X65">SUM(T56:W56)</f>
        <v>101954</v>
      </c>
      <c r="Y56" s="279">
        <f aca="true" t="shared" si="31" ref="Y56:Y65">IF(ISERROR(R56/X56-1),"         /0",IF(R56/X56&gt;5,"  *  ",(R56/X56-1)))</f>
        <v>0.14639935657257186</v>
      </c>
    </row>
    <row r="57" spans="1:25" ht="19.5" customHeight="1">
      <c r="A57" s="230" t="s">
        <v>159</v>
      </c>
      <c r="B57" s="228">
        <v>5490</v>
      </c>
      <c r="C57" s="225">
        <v>6543</v>
      </c>
      <c r="D57" s="224">
        <v>0</v>
      </c>
      <c r="E57" s="225">
        <v>0</v>
      </c>
      <c r="F57" s="224">
        <f t="shared" si="24"/>
        <v>12033</v>
      </c>
      <c r="G57" s="227">
        <f t="shared" si="25"/>
        <v>0.013068878517969843</v>
      </c>
      <c r="H57" s="228">
        <v>5907</v>
      </c>
      <c r="I57" s="225">
        <v>7036</v>
      </c>
      <c r="J57" s="224"/>
      <c r="K57" s="225"/>
      <c r="L57" s="224">
        <f t="shared" si="26"/>
        <v>12943</v>
      </c>
      <c r="M57" s="229">
        <f t="shared" si="27"/>
        <v>-0.07030827474310442</v>
      </c>
      <c r="N57" s="228">
        <v>36047</v>
      </c>
      <c r="O57" s="225">
        <v>35859</v>
      </c>
      <c r="P57" s="224">
        <v>609</v>
      </c>
      <c r="Q57" s="225">
        <v>412</v>
      </c>
      <c r="R57" s="224">
        <f t="shared" si="28"/>
        <v>72927</v>
      </c>
      <c r="S57" s="227">
        <f t="shared" si="29"/>
        <v>0.01328251056880006</v>
      </c>
      <c r="T57" s="226">
        <v>33957</v>
      </c>
      <c r="U57" s="225">
        <v>33728</v>
      </c>
      <c r="V57" s="224">
        <v>401</v>
      </c>
      <c r="W57" s="225">
        <v>400</v>
      </c>
      <c r="X57" s="224">
        <f t="shared" si="30"/>
        <v>68486</v>
      </c>
      <c r="Y57" s="223">
        <f t="shared" si="31"/>
        <v>0.06484536985661293</v>
      </c>
    </row>
    <row r="58" spans="1:25" ht="19.5" customHeight="1">
      <c r="A58" s="230" t="s">
        <v>160</v>
      </c>
      <c r="B58" s="228">
        <v>1350</v>
      </c>
      <c r="C58" s="225">
        <v>1628</v>
      </c>
      <c r="D58" s="224">
        <v>0</v>
      </c>
      <c r="E58" s="225">
        <v>0</v>
      </c>
      <c r="F58" s="224">
        <f t="shared" si="24"/>
        <v>2978</v>
      </c>
      <c r="G58" s="227">
        <f t="shared" si="25"/>
        <v>0.003234365513713471</v>
      </c>
      <c r="H58" s="228"/>
      <c r="I58" s="225"/>
      <c r="J58" s="224"/>
      <c r="K58" s="225"/>
      <c r="L58" s="224">
        <f t="shared" si="26"/>
        <v>0</v>
      </c>
      <c r="M58" s="229" t="str">
        <f t="shared" si="27"/>
        <v>         /0</v>
      </c>
      <c r="N58" s="228">
        <v>5386</v>
      </c>
      <c r="O58" s="225">
        <v>6879</v>
      </c>
      <c r="P58" s="224"/>
      <c r="Q58" s="225"/>
      <c r="R58" s="224">
        <f t="shared" si="28"/>
        <v>12265</v>
      </c>
      <c r="S58" s="227">
        <f t="shared" si="29"/>
        <v>0.0022338776053633463</v>
      </c>
      <c r="T58" s="226"/>
      <c r="U58" s="225"/>
      <c r="V58" s="224"/>
      <c r="W58" s="225"/>
      <c r="X58" s="224">
        <f t="shared" si="30"/>
        <v>0</v>
      </c>
      <c r="Y58" s="223" t="str">
        <f t="shared" si="31"/>
        <v>         /0</v>
      </c>
    </row>
    <row r="59" spans="1:25" ht="19.5" customHeight="1">
      <c r="A59" s="230" t="s">
        <v>202</v>
      </c>
      <c r="B59" s="228">
        <v>818</v>
      </c>
      <c r="C59" s="225">
        <v>1231</v>
      </c>
      <c r="D59" s="224">
        <v>0</v>
      </c>
      <c r="E59" s="225">
        <v>0</v>
      </c>
      <c r="F59" s="224">
        <f t="shared" si="24"/>
        <v>2049</v>
      </c>
      <c r="G59" s="227">
        <f t="shared" si="25"/>
        <v>0.0022253911811950643</v>
      </c>
      <c r="H59" s="228">
        <v>823</v>
      </c>
      <c r="I59" s="225">
        <v>1181</v>
      </c>
      <c r="J59" s="224"/>
      <c r="K59" s="225"/>
      <c r="L59" s="224">
        <f t="shared" si="26"/>
        <v>2004</v>
      </c>
      <c r="M59" s="229">
        <f t="shared" si="27"/>
        <v>0.022455089820359264</v>
      </c>
      <c r="N59" s="228">
        <v>4655</v>
      </c>
      <c r="O59" s="225">
        <v>5513</v>
      </c>
      <c r="P59" s="224"/>
      <c r="Q59" s="225"/>
      <c r="R59" s="224">
        <f t="shared" si="28"/>
        <v>10168</v>
      </c>
      <c r="S59" s="227">
        <f t="shared" si="29"/>
        <v>0.0018519419071613946</v>
      </c>
      <c r="T59" s="226">
        <v>5072</v>
      </c>
      <c r="U59" s="225">
        <v>5473</v>
      </c>
      <c r="V59" s="224"/>
      <c r="W59" s="225"/>
      <c r="X59" s="224">
        <f t="shared" si="30"/>
        <v>10545</v>
      </c>
      <c r="Y59" s="223">
        <f t="shared" si="31"/>
        <v>-0.03575154101469891</v>
      </c>
    </row>
    <row r="60" spans="1:25" ht="19.5" customHeight="1">
      <c r="A60" s="230" t="s">
        <v>164</v>
      </c>
      <c r="B60" s="228">
        <v>622</v>
      </c>
      <c r="C60" s="225">
        <v>859</v>
      </c>
      <c r="D60" s="224">
        <v>0</v>
      </c>
      <c r="E60" s="225">
        <v>0</v>
      </c>
      <c r="F60" s="224">
        <f t="shared" si="24"/>
        <v>1481</v>
      </c>
      <c r="G60" s="227">
        <f t="shared" si="25"/>
        <v>0.0016084940650804736</v>
      </c>
      <c r="H60" s="228">
        <v>638</v>
      </c>
      <c r="I60" s="225">
        <v>943</v>
      </c>
      <c r="J60" s="224"/>
      <c r="K60" s="225"/>
      <c r="L60" s="224">
        <f t="shared" si="26"/>
        <v>1581</v>
      </c>
      <c r="M60" s="229">
        <f t="shared" si="27"/>
        <v>-0.06325110689437063</v>
      </c>
      <c r="N60" s="228">
        <v>4253</v>
      </c>
      <c r="O60" s="225">
        <v>4275</v>
      </c>
      <c r="P60" s="224">
        <v>76</v>
      </c>
      <c r="Q60" s="225">
        <v>124</v>
      </c>
      <c r="R60" s="224">
        <f t="shared" si="28"/>
        <v>8728</v>
      </c>
      <c r="S60" s="227">
        <f t="shared" si="29"/>
        <v>0.00158966846633602</v>
      </c>
      <c r="T60" s="226">
        <v>2306</v>
      </c>
      <c r="U60" s="225">
        <v>2422</v>
      </c>
      <c r="V60" s="224"/>
      <c r="W60" s="225"/>
      <c r="X60" s="224">
        <f t="shared" si="30"/>
        <v>4728</v>
      </c>
      <c r="Y60" s="223">
        <f t="shared" si="31"/>
        <v>0.8460236886632826</v>
      </c>
    </row>
    <row r="61" spans="1:25" ht="19.5" customHeight="1">
      <c r="A61" s="230" t="s">
        <v>204</v>
      </c>
      <c r="B61" s="228">
        <v>315</v>
      </c>
      <c r="C61" s="225">
        <v>426</v>
      </c>
      <c r="D61" s="224">
        <v>0</v>
      </c>
      <c r="E61" s="225">
        <v>0</v>
      </c>
      <c r="F61" s="224">
        <f t="shared" si="24"/>
        <v>741</v>
      </c>
      <c r="G61" s="227">
        <f t="shared" si="25"/>
        <v>0.0008047900757762531</v>
      </c>
      <c r="H61" s="228">
        <v>296</v>
      </c>
      <c r="I61" s="225">
        <v>596</v>
      </c>
      <c r="J61" s="224"/>
      <c r="K61" s="225"/>
      <c r="L61" s="224">
        <f t="shared" si="26"/>
        <v>892</v>
      </c>
      <c r="M61" s="229">
        <f t="shared" si="27"/>
        <v>-0.16928251121076232</v>
      </c>
      <c r="N61" s="228">
        <v>1467</v>
      </c>
      <c r="O61" s="225">
        <v>1678</v>
      </c>
      <c r="P61" s="224">
        <v>309</v>
      </c>
      <c r="Q61" s="225">
        <v>218</v>
      </c>
      <c r="R61" s="224">
        <f t="shared" si="28"/>
        <v>3672</v>
      </c>
      <c r="S61" s="227">
        <f t="shared" si="29"/>
        <v>0.000668797274104705</v>
      </c>
      <c r="T61" s="226">
        <v>2363</v>
      </c>
      <c r="U61" s="225">
        <v>3032</v>
      </c>
      <c r="V61" s="224">
        <v>148</v>
      </c>
      <c r="W61" s="225">
        <v>259</v>
      </c>
      <c r="X61" s="224">
        <f t="shared" si="30"/>
        <v>5802</v>
      </c>
      <c r="Y61" s="223">
        <f t="shared" si="31"/>
        <v>-0.36711478800413655</v>
      </c>
    </row>
    <row r="62" spans="1:25" ht="19.5" customHeight="1">
      <c r="A62" s="230" t="s">
        <v>186</v>
      </c>
      <c r="B62" s="228">
        <v>265</v>
      </c>
      <c r="C62" s="225">
        <v>442</v>
      </c>
      <c r="D62" s="224">
        <v>0</v>
      </c>
      <c r="E62" s="225">
        <v>0</v>
      </c>
      <c r="F62" s="224">
        <f t="shared" si="24"/>
        <v>707</v>
      </c>
      <c r="G62" s="227">
        <f t="shared" si="25"/>
        <v>0.0007678631357271403</v>
      </c>
      <c r="H62" s="228">
        <v>95</v>
      </c>
      <c r="I62" s="225">
        <v>167</v>
      </c>
      <c r="J62" s="224"/>
      <c r="K62" s="225"/>
      <c r="L62" s="224">
        <f t="shared" si="26"/>
        <v>262</v>
      </c>
      <c r="M62" s="229">
        <f t="shared" si="27"/>
        <v>1.6984732824427482</v>
      </c>
      <c r="N62" s="228">
        <v>1951</v>
      </c>
      <c r="O62" s="225">
        <v>2233</v>
      </c>
      <c r="P62" s="224"/>
      <c r="Q62" s="225"/>
      <c r="R62" s="224">
        <f t="shared" si="28"/>
        <v>4184</v>
      </c>
      <c r="S62" s="227">
        <f t="shared" si="29"/>
        <v>0.0007620500530648382</v>
      </c>
      <c r="T62" s="226">
        <v>591</v>
      </c>
      <c r="U62" s="225">
        <v>974</v>
      </c>
      <c r="V62" s="224"/>
      <c r="W62" s="225"/>
      <c r="X62" s="224">
        <f t="shared" si="30"/>
        <v>1565</v>
      </c>
      <c r="Y62" s="223">
        <f t="shared" si="31"/>
        <v>1.6734824281150158</v>
      </c>
    </row>
    <row r="63" spans="1:25" ht="19.5" customHeight="1">
      <c r="A63" s="230" t="s">
        <v>195</v>
      </c>
      <c r="B63" s="228">
        <v>311</v>
      </c>
      <c r="C63" s="225">
        <v>253</v>
      </c>
      <c r="D63" s="224">
        <v>0</v>
      </c>
      <c r="E63" s="225">
        <v>0</v>
      </c>
      <c r="F63" s="224">
        <f t="shared" si="24"/>
        <v>564</v>
      </c>
      <c r="G63" s="227">
        <f t="shared" si="25"/>
        <v>0.0006125527702264599</v>
      </c>
      <c r="H63" s="228">
        <v>320</v>
      </c>
      <c r="I63" s="225">
        <v>475</v>
      </c>
      <c r="J63" s="224"/>
      <c r="K63" s="225"/>
      <c r="L63" s="224">
        <f t="shared" si="26"/>
        <v>795</v>
      </c>
      <c r="M63" s="229">
        <f t="shared" si="27"/>
        <v>-0.2905660377358491</v>
      </c>
      <c r="N63" s="228">
        <v>1656</v>
      </c>
      <c r="O63" s="225">
        <v>2130</v>
      </c>
      <c r="P63" s="224"/>
      <c r="Q63" s="225"/>
      <c r="R63" s="224">
        <f t="shared" si="28"/>
        <v>3786</v>
      </c>
      <c r="S63" s="227">
        <f t="shared" si="29"/>
        <v>0.0006895605881700471</v>
      </c>
      <c r="T63" s="226">
        <v>1572</v>
      </c>
      <c r="U63" s="225">
        <v>1857</v>
      </c>
      <c r="V63" s="224"/>
      <c r="W63" s="225"/>
      <c r="X63" s="224">
        <f t="shared" si="30"/>
        <v>3429</v>
      </c>
      <c r="Y63" s="223">
        <f t="shared" si="31"/>
        <v>0.10411198600174987</v>
      </c>
    </row>
    <row r="64" spans="1:25" ht="19.5" customHeight="1" thickBot="1">
      <c r="A64" s="230" t="s">
        <v>170</v>
      </c>
      <c r="B64" s="228">
        <v>32</v>
      </c>
      <c r="C64" s="225">
        <v>27</v>
      </c>
      <c r="D64" s="224">
        <v>0</v>
      </c>
      <c r="E64" s="225">
        <v>2</v>
      </c>
      <c r="F64" s="224">
        <f t="shared" si="24"/>
        <v>61</v>
      </c>
      <c r="G64" s="227">
        <f t="shared" si="25"/>
        <v>6.625127479399654E-05</v>
      </c>
      <c r="H64" s="228">
        <v>241</v>
      </c>
      <c r="I64" s="225">
        <v>326</v>
      </c>
      <c r="J64" s="224">
        <v>14</v>
      </c>
      <c r="K64" s="225">
        <v>11</v>
      </c>
      <c r="L64" s="224">
        <f t="shared" si="26"/>
        <v>592</v>
      </c>
      <c r="M64" s="229">
        <f t="shared" si="27"/>
        <v>-0.8969594594594594</v>
      </c>
      <c r="N64" s="228">
        <v>539</v>
      </c>
      <c r="O64" s="225">
        <v>548</v>
      </c>
      <c r="P64" s="224">
        <v>29</v>
      </c>
      <c r="Q64" s="225">
        <v>34</v>
      </c>
      <c r="R64" s="224">
        <f t="shared" si="28"/>
        <v>1150</v>
      </c>
      <c r="S64" s="227">
        <f t="shared" si="29"/>
        <v>0.00020945448399248658</v>
      </c>
      <c r="T64" s="226">
        <v>3994</v>
      </c>
      <c r="U64" s="225">
        <v>3290</v>
      </c>
      <c r="V64" s="224">
        <v>64</v>
      </c>
      <c r="W64" s="225">
        <v>51</v>
      </c>
      <c r="X64" s="224">
        <f t="shared" si="30"/>
        <v>7399</v>
      </c>
      <c r="Y64" s="223">
        <f t="shared" si="31"/>
        <v>-0.8445735910258143</v>
      </c>
    </row>
    <row r="65" spans="1:25" s="215" customFormat="1" ht="19.5" customHeight="1" thickBot="1">
      <c r="A65" s="274" t="s">
        <v>56</v>
      </c>
      <c r="B65" s="271">
        <v>1417</v>
      </c>
      <c r="C65" s="270">
        <v>522</v>
      </c>
      <c r="D65" s="269">
        <v>12</v>
      </c>
      <c r="E65" s="270">
        <v>12</v>
      </c>
      <c r="F65" s="269">
        <f t="shared" si="24"/>
        <v>1963</v>
      </c>
      <c r="G65" s="272">
        <f t="shared" si="25"/>
        <v>0.0021319877446002496</v>
      </c>
      <c r="H65" s="271">
        <v>1384</v>
      </c>
      <c r="I65" s="270">
        <v>339</v>
      </c>
      <c r="J65" s="269">
        <v>6</v>
      </c>
      <c r="K65" s="270">
        <v>6</v>
      </c>
      <c r="L65" s="269">
        <f t="shared" si="26"/>
        <v>1735</v>
      </c>
      <c r="M65" s="273">
        <f t="shared" si="27"/>
        <v>0.13141210374639778</v>
      </c>
      <c r="N65" s="271">
        <v>11676</v>
      </c>
      <c r="O65" s="270">
        <v>3222</v>
      </c>
      <c r="P65" s="269">
        <v>175</v>
      </c>
      <c r="Q65" s="270">
        <v>181</v>
      </c>
      <c r="R65" s="269">
        <f t="shared" si="28"/>
        <v>15254</v>
      </c>
      <c r="S65" s="272">
        <f t="shared" si="29"/>
        <v>0.0027782771294099047</v>
      </c>
      <c r="T65" s="271">
        <v>8654</v>
      </c>
      <c r="U65" s="270">
        <v>1688</v>
      </c>
      <c r="V65" s="269">
        <v>15</v>
      </c>
      <c r="W65" s="270">
        <v>7</v>
      </c>
      <c r="X65" s="269">
        <f t="shared" si="30"/>
        <v>10364</v>
      </c>
      <c r="Y65" s="266">
        <f t="shared" si="31"/>
        <v>0.4718255499807025</v>
      </c>
    </row>
    <row r="66" ht="15" thickTop="1">
      <c r="A66" s="116" t="s">
        <v>144</v>
      </c>
    </row>
    <row r="67" ht="14.25">
      <c r="A67" s="116" t="s">
        <v>67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66:Y65536 M66:M65536 Y3 M3">
    <cfRule type="cellIs" priority="3" dxfId="93" operator="lessThan" stopIfTrue="1">
      <formula>0</formula>
    </cfRule>
  </conditionalFormatting>
  <conditionalFormatting sqref="Y9:Y65 M9:M65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0"/>
  <sheetViews>
    <sheetView showGridLines="0" zoomScale="85" zoomScaleNormal="85" zoomScalePageLayoutView="0" workbookViewId="0" topLeftCell="A1">
      <selection activeCell="T57" sqref="T57:W57"/>
    </sheetView>
  </sheetViews>
  <sheetFormatPr defaultColWidth="8.00390625" defaultRowHeight="15"/>
  <cols>
    <col min="1" max="1" width="18.140625" style="123" customWidth="1"/>
    <col min="2" max="2" width="8.28125" style="123" customWidth="1"/>
    <col min="3" max="3" width="9.7109375" style="123" bestFit="1" customWidth="1"/>
    <col min="4" max="4" width="8.00390625" style="123" bestFit="1" customWidth="1"/>
    <col min="5" max="5" width="9.140625" style="123" customWidth="1"/>
    <col min="6" max="6" width="8.7109375" style="123" bestFit="1" customWidth="1"/>
    <col min="7" max="7" width="9.00390625" style="123" bestFit="1" customWidth="1"/>
    <col min="8" max="8" width="8.28125" style="123" customWidth="1"/>
    <col min="9" max="9" width="9.7109375" style="123" bestFit="1" customWidth="1"/>
    <col min="10" max="10" width="7.8515625" style="123" customWidth="1"/>
    <col min="11" max="11" width="9.00390625" style="123" customWidth="1"/>
    <col min="12" max="12" width="8.28125" style="123" customWidth="1"/>
    <col min="13" max="13" width="8.8515625" style="123" bestFit="1" customWidth="1"/>
    <col min="14" max="14" width="9.28125" style="123" bestFit="1" customWidth="1"/>
    <col min="15" max="15" width="9.28125" style="123" customWidth="1"/>
    <col min="16" max="16" width="8.00390625" style="123" customWidth="1"/>
    <col min="17" max="17" width="9.28125" style="123" customWidth="1"/>
    <col min="18" max="18" width="9.8515625" style="123" bestFit="1" customWidth="1"/>
    <col min="19" max="19" width="9.7109375" style="123" customWidth="1"/>
    <col min="20" max="20" width="10.140625" style="123" customWidth="1"/>
    <col min="21" max="21" width="9.28125" style="123" customWidth="1"/>
    <col min="22" max="22" width="8.7109375" style="123" bestFit="1" customWidth="1"/>
    <col min="23" max="23" width="9.00390625" style="123" customWidth="1"/>
    <col min="24" max="24" width="9.8515625" style="123" bestFit="1" customWidth="1"/>
    <col min="25" max="25" width="8.7109375" style="123" customWidth="1"/>
    <col min="26" max="16384" width="8.00390625" style="123" customWidth="1"/>
  </cols>
  <sheetData>
    <row r="1" spans="24:25" ht="18.75" thickBot="1">
      <c r="X1" s="587" t="s">
        <v>28</v>
      </c>
      <c r="Y1" s="588"/>
    </row>
    <row r="2" ht="5.25" customHeight="1" thickBot="1"/>
    <row r="3" spans="1:25" ht="24" customHeight="1" thickTop="1">
      <c r="A3" s="644" t="s">
        <v>70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6"/>
    </row>
    <row r="4" spans="1:25" ht="21" customHeight="1" thickBot="1">
      <c r="A4" s="653" t="s">
        <v>45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5"/>
    </row>
    <row r="5" spans="1:25" s="265" customFormat="1" ht="15.75" customHeight="1" thickBot="1" thickTop="1">
      <c r="A5" s="661" t="s">
        <v>62</v>
      </c>
      <c r="B5" s="637" t="s">
        <v>36</v>
      </c>
      <c r="C5" s="638"/>
      <c r="D5" s="638"/>
      <c r="E5" s="638"/>
      <c r="F5" s="638"/>
      <c r="G5" s="638"/>
      <c r="H5" s="638"/>
      <c r="I5" s="638"/>
      <c r="J5" s="639"/>
      <c r="K5" s="639"/>
      <c r="L5" s="639"/>
      <c r="M5" s="640"/>
      <c r="N5" s="637" t="s">
        <v>35</v>
      </c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41"/>
    </row>
    <row r="6" spans="1:25" s="163" customFormat="1" ht="26.25" customHeight="1" thickBot="1">
      <c r="A6" s="662"/>
      <c r="B6" s="629" t="s">
        <v>155</v>
      </c>
      <c r="C6" s="630"/>
      <c r="D6" s="630"/>
      <c r="E6" s="630"/>
      <c r="F6" s="630"/>
      <c r="G6" s="634" t="s">
        <v>34</v>
      </c>
      <c r="H6" s="629" t="s">
        <v>156</v>
      </c>
      <c r="I6" s="630"/>
      <c r="J6" s="630"/>
      <c r="K6" s="630"/>
      <c r="L6" s="630"/>
      <c r="M6" s="631" t="s">
        <v>33</v>
      </c>
      <c r="N6" s="629" t="s">
        <v>157</v>
      </c>
      <c r="O6" s="630"/>
      <c r="P6" s="630"/>
      <c r="Q6" s="630"/>
      <c r="R6" s="630"/>
      <c r="S6" s="634" t="s">
        <v>34</v>
      </c>
      <c r="T6" s="629" t="s">
        <v>158</v>
      </c>
      <c r="U6" s="630"/>
      <c r="V6" s="630"/>
      <c r="W6" s="630"/>
      <c r="X6" s="630"/>
      <c r="Y6" s="647" t="s">
        <v>33</v>
      </c>
    </row>
    <row r="7" spans="1:25" s="163" customFormat="1" ht="26.25" customHeight="1">
      <c r="A7" s="663"/>
      <c r="B7" s="605" t="s">
        <v>22</v>
      </c>
      <c r="C7" s="597"/>
      <c r="D7" s="596" t="s">
        <v>21</v>
      </c>
      <c r="E7" s="597"/>
      <c r="F7" s="660" t="s">
        <v>17</v>
      </c>
      <c r="G7" s="635"/>
      <c r="H7" s="605" t="s">
        <v>22</v>
      </c>
      <c r="I7" s="597"/>
      <c r="J7" s="596" t="s">
        <v>21</v>
      </c>
      <c r="K7" s="597"/>
      <c r="L7" s="660" t="s">
        <v>17</v>
      </c>
      <c r="M7" s="632"/>
      <c r="N7" s="605" t="s">
        <v>22</v>
      </c>
      <c r="O7" s="597"/>
      <c r="P7" s="596" t="s">
        <v>21</v>
      </c>
      <c r="Q7" s="597"/>
      <c r="R7" s="660" t="s">
        <v>17</v>
      </c>
      <c r="S7" s="635"/>
      <c r="T7" s="605" t="s">
        <v>22</v>
      </c>
      <c r="U7" s="597"/>
      <c r="V7" s="596" t="s">
        <v>21</v>
      </c>
      <c r="W7" s="597"/>
      <c r="X7" s="660" t="s">
        <v>17</v>
      </c>
      <c r="Y7" s="648"/>
    </row>
    <row r="8" spans="1:25" s="261" customFormat="1" ht="15" thickBot="1">
      <c r="A8" s="664"/>
      <c r="B8" s="264" t="s">
        <v>31</v>
      </c>
      <c r="C8" s="262" t="s">
        <v>30</v>
      </c>
      <c r="D8" s="263" t="s">
        <v>31</v>
      </c>
      <c r="E8" s="262" t="s">
        <v>30</v>
      </c>
      <c r="F8" s="643"/>
      <c r="G8" s="636"/>
      <c r="H8" s="264" t="s">
        <v>31</v>
      </c>
      <c r="I8" s="262" t="s">
        <v>30</v>
      </c>
      <c r="J8" s="263" t="s">
        <v>31</v>
      </c>
      <c r="K8" s="262" t="s">
        <v>30</v>
      </c>
      <c r="L8" s="643"/>
      <c r="M8" s="633"/>
      <c r="N8" s="264" t="s">
        <v>31</v>
      </c>
      <c r="O8" s="262" t="s">
        <v>30</v>
      </c>
      <c r="P8" s="263" t="s">
        <v>31</v>
      </c>
      <c r="Q8" s="262" t="s">
        <v>30</v>
      </c>
      <c r="R8" s="643"/>
      <c r="S8" s="636"/>
      <c r="T8" s="264" t="s">
        <v>31</v>
      </c>
      <c r="U8" s="262" t="s">
        <v>30</v>
      </c>
      <c r="V8" s="263" t="s">
        <v>31</v>
      </c>
      <c r="W8" s="262" t="s">
        <v>30</v>
      </c>
      <c r="X8" s="643"/>
      <c r="Y8" s="649"/>
    </row>
    <row r="9" spans="1:25" s="254" customFormat="1" ht="18" customHeight="1" thickBot="1" thickTop="1">
      <c r="A9" s="318" t="s">
        <v>24</v>
      </c>
      <c r="B9" s="316">
        <f>B10+B19+B33+B43+B52+B57</f>
        <v>26972.201</v>
      </c>
      <c r="C9" s="315">
        <f>C10+C19+C33+C43+C52+C57</f>
        <v>16736.393</v>
      </c>
      <c r="D9" s="314">
        <f>D10+D19+D33+D43+D52+D57</f>
        <v>2481.1919999999996</v>
      </c>
      <c r="E9" s="315">
        <f>E10+E19+E33+E43+E52+E57</f>
        <v>1233.7810000000002</v>
      </c>
      <c r="F9" s="314">
        <f aca="true" t="shared" si="0" ref="F9:F18">SUM(B9:E9)</f>
        <v>47423.567</v>
      </c>
      <c r="G9" s="317">
        <f aca="true" t="shared" si="1" ref="G9:G18">F9/$F$9</f>
        <v>1</v>
      </c>
      <c r="H9" s="316">
        <f>H10+H19+H33+H43+H52+H57</f>
        <v>21244.858999999997</v>
      </c>
      <c r="I9" s="315">
        <f>I10+I19+I33+I43+I52+I57</f>
        <v>14210.873000000001</v>
      </c>
      <c r="J9" s="314">
        <f>J10+J19+J33+J43+J52+J57</f>
        <v>3232.813999999999</v>
      </c>
      <c r="K9" s="315">
        <f>K10+K19+K33+K43+K52+K57</f>
        <v>2288.415</v>
      </c>
      <c r="L9" s="314">
        <f aca="true" t="shared" si="2" ref="L9:L18">SUM(H9:K9)</f>
        <v>40976.960999999996</v>
      </c>
      <c r="M9" s="441">
        <f aca="true" t="shared" si="3" ref="M9:M21">IF(ISERROR(F9/L9-1),"         /0",(F9/L9-1))</f>
        <v>0.1573226965269583</v>
      </c>
      <c r="N9" s="316">
        <f>N10+N19+N33+N43+N52+N57</f>
        <v>189645.28699999995</v>
      </c>
      <c r="O9" s="315">
        <f>O10+O19+O33+O43+O52+O57</f>
        <v>102261.17400000003</v>
      </c>
      <c r="P9" s="314">
        <f>P10+P19+P33+P43+P52+P57</f>
        <v>25391.995000000003</v>
      </c>
      <c r="Q9" s="315">
        <f>Q10+Q19+Q33+Q43+Q52+Q57</f>
        <v>12345.896999999999</v>
      </c>
      <c r="R9" s="314">
        <f aca="true" t="shared" si="4" ref="R9:R18">SUM(N9:Q9)</f>
        <v>329644.353</v>
      </c>
      <c r="S9" s="317">
        <f aca="true" t="shared" si="5" ref="S9:S18">R9/$R$9</f>
        <v>1</v>
      </c>
      <c r="T9" s="316">
        <f>T10+T19+T33+T43+T52+T57</f>
        <v>184159.704</v>
      </c>
      <c r="U9" s="315">
        <f>U10+U19+U33+U43+U52+U57</f>
        <v>106878.019</v>
      </c>
      <c r="V9" s="314">
        <f>V10+V19+V33+V43+V52+V57</f>
        <v>20418.702</v>
      </c>
      <c r="W9" s="315">
        <f>W10+W19+W33+W43+W52+W57</f>
        <v>12970.88</v>
      </c>
      <c r="X9" s="314">
        <f aca="true" t="shared" si="6" ref="X9:X18">SUM(T9:W9)</f>
        <v>324427.305</v>
      </c>
      <c r="Y9" s="313">
        <f>IF(ISERROR(R9/X9-1),"         /0",(R9/X9-1))</f>
        <v>0.016080791966631924</v>
      </c>
    </row>
    <row r="10" spans="1:25" s="231" customFormat="1" ht="19.5" customHeight="1" thickTop="1">
      <c r="A10" s="312" t="s">
        <v>61</v>
      </c>
      <c r="B10" s="309">
        <f>SUM(B11:B18)</f>
        <v>17084.958</v>
      </c>
      <c r="C10" s="308">
        <f>SUM(C11:C18)</f>
        <v>8689.93</v>
      </c>
      <c r="D10" s="307">
        <f>SUM(D11:D18)</f>
        <v>2275.5099999999998</v>
      </c>
      <c r="E10" s="308">
        <f>SUM(E11:E18)</f>
        <v>527.957</v>
      </c>
      <c r="F10" s="307">
        <f t="shared" si="0"/>
        <v>28578.354999999996</v>
      </c>
      <c r="G10" s="310">
        <f t="shared" si="1"/>
        <v>0.6026192631186936</v>
      </c>
      <c r="H10" s="309">
        <f>SUM(H11:H18)</f>
        <v>13333.844</v>
      </c>
      <c r="I10" s="308">
        <f>SUM(I11:I18)</f>
        <v>7458.1720000000005</v>
      </c>
      <c r="J10" s="307">
        <f>SUM(J11:J18)</f>
        <v>2860.1529999999993</v>
      </c>
      <c r="K10" s="308">
        <f>SUM(K11:K18)</f>
        <v>1337.7279999999998</v>
      </c>
      <c r="L10" s="307">
        <f t="shared" si="2"/>
        <v>24989.896999999997</v>
      </c>
      <c r="M10" s="311">
        <f t="shared" si="3"/>
        <v>0.14359635015702543</v>
      </c>
      <c r="N10" s="309">
        <f>SUM(N11:N18)</f>
        <v>128549.35999999997</v>
      </c>
      <c r="O10" s="308">
        <f>SUM(O11:O18)</f>
        <v>54215.955000000016</v>
      </c>
      <c r="P10" s="307">
        <f>SUM(P11:P18)</f>
        <v>24359.583000000002</v>
      </c>
      <c r="Q10" s="308">
        <f>SUM(Q11:Q18)</f>
        <v>7798.7699999999995</v>
      </c>
      <c r="R10" s="307">
        <f t="shared" si="4"/>
        <v>214923.668</v>
      </c>
      <c r="S10" s="310">
        <f t="shared" si="5"/>
        <v>0.6519865001297322</v>
      </c>
      <c r="T10" s="309">
        <f>SUM(T11:T18)</f>
        <v>125535.20200000002</v>
      </c>
      <c r="U10" s="308">
        <f>SUM(U11:U18)</f>
        <v>53028.941999999995</v>
      </c>
      <c r="V10" s="307">
        <f>SUM(V11:V18)</f>
        <v>17732.144</v>
      </c>
      <c r="W10" s="308">
        <f>SUM(W11:W18)</f>
        <v>8457.044</v>
      </c>
      <c r="X10" s="307">
        <f t="shared" si="6"/>
        <v>204753.33200000002</v>
      </c>
      <c r="Y10" s="306">
        <f aca="true" t="shared" si="7" ref="Y10:Y18">IF(ISERROR(R10/X10-1),"         /0",IF(R10/X10&gt;5,"  *  ",(R10/X10-1)))</f>
        <v>0.049671162372097566</v>
      </c>
    </row>
    <row r="11" spans="1:25" ht="19.5" customHeight="1">
      <c r="A11" s="230" t="s">
        <v>268</v>
      </c>
      <c r="B11" s="228">
        <v>11520.724999999999</v>
      </c>
      <c r="C11" s="225">
        <v>6560.554</v>
      </c>
      <c r="D11" s="224">
        <v>1471.271</v>
      </c>
      <c r="E11" s="225">
        <v>450.371</v>
      </c>
      <c r="F11" s="224">
        <f t="shared" si="0"/>
        <v>20002.921</v>
      </c>
      <c r="G11" s="227">
        <f t="shared" si="1"/>
        <v>0.42179283983425364</v>
      </c>
      <c r="H11" s="228">
        <v>9090.408</v>
      </c>
      <c r="I11" s="225">
        <v>5565.442</v>
      </c>
      <c r="J11" s="224">
        <v>1689.7849999999999</v>
      </c>
      <c r="K11" s="225">
        <v>1289.572</v>
      </c>
      <c r="L11" s="224">
        <f t="shared" si="2"/>
        <v>17635.207</v>
      </c>
      <c r="M11" s="229">
        <f t="shared" si="3"/>
        <v>0.13426062988656717</v>
      </c>
      <c r="N11" s="228">
        <v>88162.90199999997</v>
      </c>
      <c r="O11" s="225">
        <v>39902.53300000001</v>
      </c>
      <c r="P11" s="224">
        <v>18106.594</v>
      </c>
      <c r="Q11" s="225">
        <v>7558.7029999999995</v>
      </c>
      <c r="R11" s="224">
        <f t="shared" si="4"/>
        <v>153730.732</v>
      </c>
      <c r="S11" s="227">
        <f t="shared" si="5"/>
        <v>0.46635330046136114</v>
      </c>
      <c r="T11" s="228">
        <v>87769.33700000003</v>
      </c>
      <c r="U11" s="225">
        <v>37934.987</v>
      </c>
      <c r="V11" s="224">
        <v>12752.511999999999</v>
      </c>
      <c r="W11" s="225">
        <v>8307.952</v>
      </c>
      <c r="X11" s="224">
        <f t="shared" si="6"/>
        <v>146764.788</v>
      </c>
      <c r="Y11" s="223">
        <f t="shared" si="7"/>
        <v>0.0474633193351528</v>
      </c>
    </row>
    <row r="12" spans="1:25" ht="19.5" customHeight="1">
      <c r="A12" s="230" t="s">
        <v>271</v>
      </c>
      <c r="B12" s="228">
        <v>4511.981000000001</v>
      </c>
      <c r="C12" s="225">
        <v>286.877</v>
      </c>
      <c r="D12" s="224">
        <v>788.769</v>
      </c>
      <c r="E12" s="225">
        <v>72.266</v>
      </c>
      <c r="F12" s="224">
        <f t="shared" si="0"/>
        <v>5659.893000000001</v>
      </c>
      <c r="G12" s="227">
        <f t="shared" si="1"/>
        <v>0.11934768635180902</v>
      </c>
      <c r="H12" s="228">
        <v>3287.386</v>
      </c>
      <c r="I12" s="225">
        <v>61.028000000000006</v>
      </c>
      <c r="J12" s="224">
        <v>1169.043</v>
      </c>
      <c r="K12" s="225"/>
      <c r="L12" s="224">
        <f t="shared" si="2"/>
        <v>4517.456999999999</v>
      </c>
      <c r="M12" s="229">
        <f t="shared" si="3"/>
        <v>0.2528936080631208</v>
      </c>
      <c r="N12" s="228">
        <v>32860.121</v>
      </c>
      <c r="O12" s="225">
        <v>2321.3740000000007</v>
      </c>
      <c r="P12" s="224">
        <v>6235.427000000001</v>
      </c>
      <c r="Q12" s="225">
        <v>233.933</v>
      </c>
      <c r="R12" s="224">
        <f t="shared" si="4"/>
        <v>41650.855</v>
      </c>
      <c r="S12" s="227">
        <f t="shared" si="5"/>
        <v>0.1263508827648566</v>
      </c>
      <c r="T12" s="228">
        <v>30022.528</v>
      </c>
      <c r="U12" s="225">
        <v>2838.434</v>
      </c>
      <c r="V12" s="224">
        <v>4210.632</v>
      </c>
      <c r="W12" s="225">
        <v>100.464</v>
      </c>
      <c r="X12" s="224">
        <f t="shared" si="6"/>
        <v>37172.058</v>
      </c>
      <c r="Y12" s="223">
        <f t="shared" si="7"/>
        <v>0.12048827105564097</v>
      </c>
    </row>
    <row r="13" spans="1:25" ht="19.5" customHeight="1">
      <c r="A13" s="230" t="s">
        <v>273</v>
      </c>
      <c r="B13" s="228">
        <v>111.42</v>
      </c>
      <c r="C13" s="225">
        <v>539.321</v>
      </c>
      <c r="D13" s="224">
        <v>0</v>
      </c>
      <c r="E13" s="225">
        <v>0</v>
      </c>
      <c r="F13" s="224">
        <f t="shared" si="0"/>
        <v>650.741</v>
      </c>
      <c r="G13" s="227">
        <f t="shared" si="1"/>
        <v>0.01372189063720154</v>
      </c>
      <c r="H13" s="228">
        <v>35.926</v>
      </c>
      <c r="I13" s="225">
        <v>414.35400000000004</v>
      </c>
      <c r="J13" s="224"/>
      <c r="K13" s="225"/>
      <c r="L13" s="224">
        <f t="shared" si="2"/>
        <v>450.28000000000003</v>
      </c>
      <c r="M13" s="229">
        <f>IF(ISERROR(F13/L13-1),"         /0",(F13/L13-1))</f>
        <v>0.4451918806076218</v>
      </c>
      <c r="N13" s="228">
        <v>436.35200000000003</v>
      </c>
      <c r="O13" s="225">
        <v>4364.797</v>
      </c>
      <c r="P13" s="224">
        <v>0</v>
      </c>
      <c r="Q13" s="225">
        <v>0</v>
      </c>
      <c r="R13" s="224">
        <f t="shared" si="4"/>
        <v>4801.148999999999</v>
      </c>
      <c r="S13" s="227">
        <f t="shared" si="5"/>
        <v>0.014564632933360152</v>
      </c>
      <c r="T13" s="228">
        <v>286.836</v>
      </c>
      <c r="U13" s="225">
        <v>3301.7369999999996</v>
      </c>
      <c r="V13" s="224">
        <v>0</v>
      </c>
      <c r="W13" s="225">
        <v>0</v>
      </c>
      <c r="X13" s="224">
        <f t="shared" si="6"/>
        <v>3588.5729999999994</v>
      </c>
      <c r="Y13" s="223">
        <f t="shared" si="7"/>
        <v>0.33789921509190424</v>
      </c>
    </row>
    <row r="14" spans="1:25" ht="19.5" customHeight="1">
      <c r="A14" s="230" t="s">
        <v>276</v>
      </c>
      <c r="B14" s="228">
        <v>24.355</v>
      </c>
      <c r="C14" s="225">
        <v>585.431</v>
      </c>
      <c r="D14" s="224">
        <v>0</v>
      </c>
      <c r="E14" s="225">
        <v>0</v>
      </c>
      <c r="F14" s="224">
        <f t="shared" si="0"/>
        <v>609.7860000000001</v>
      </c>
      <c r="G14" s="227">
        <f t="shared" si="1"/>
        <v>0.012858290478234165</v>
      </c>
      <c r="H14" s="228">
        <v>21.552</v>
      </c>
      <c r="I14" s="225">
        <v>533.549</v>
      </c>
      <c r="J14" s="224"/>
      <c r="K14" s="225"/>
      <c r="L14" s="224">
        <f t="shared" si="2"/>
        <v>555.101</v>
      </c>
      <c r="M14" s="229">
        <f t="shared" si="3"/>
        <v>0.09851360383065444</v>
      </c>
      <c r="N14" s="228">
        <v>144.143</v>
      </c>
      <c r="O14" s="225">
        <v>4110.965999999999</v>
      </c>
      <c r="P14" s="224">
        <v>0</v>
      </c>
      <c r="Q14" s="225">
        <v>0</v>
      </c>
      <c r="R14" s="224">
        <f t="shared" si="4"/>
        <v>4255.1089999999995</v>
      </c>
      <c r="S14" s="227">
        <f t="shared" si="5"/>
        <v>0.012908181078412101</v>
      </c>
      <c r="T14" s="228">
        <v>155.137</v>
      </c>
      <c r="U14" s="225">
        <v>3209.668</v>
      </c>
      <c r="V14" s="224">
        <v>0</v>
      </c>
      <c r="W14" s="225">
        <v>0</v>
      </c>
      <c r="X14" s="224">
        <f t="shared" si="6"/>
        <v>3364.8050000000003</v>
      </c>
      <c r="Y14" s="223">
        <f t="shared" si="7"/>
        <v>0.2645930447678244</v>
      </c>
    </row>
    <row r="15" spans="1:25" ht="19.5" customHeight="1">
      <c r="A15" s="230" t="s">
        <v>270</v>
      </c>
      <c r="B15" s="228">
        <v>211.933</v>
      </c>
      <c r="C15" s="225">
        <v>196.986</v>
      </c>
      <c r="D15" s="224">
        <v>0</v>
      </c>
      <c r="E15" s="225">
        <v>0</v>
      </c>
      <c r="F15" s="224">
        <f t="shared" si="0"/>
        <v>408.919</v>
      </c>
      <c r="G15" s="227">
        <f t="shared" si="1"/>
        <v>0.008622695968862906</v>
      </c>
      <c r="H15" s="228">
        <v>195.73</v>
      </c>
      <c r="I15" s="225">
        <v>87.98700000000001</v>
      </c>
      <c r="J15" s="224">
        <v>0</v>
      </c>
      <c r="K15" s="225">
        <v>0</v>
      </c>
      <c r="L15" s="224">
        <f t="shared" si="2"/>
        <v>283.717</v>
      </c>
      <c r="M15" s="229">
        <f t="shared" si="3"/>
        <v>0.4412918506821939</v>
      </c>
      <c r="N15" s="228">
        <v>1554.3539999999998</v>
      </c>
      <c r="O15" s="225">
        <v>1206.232</v>
      </c>
      <c r="P15" s="224">
        <v>0.11</v>
      </c>
      <c r="Q15" s="225">
        <v>0</v>
      </c>
      <c r="R15" s="224">
        <f t="shared" si="4"/>
        <v>2760.696</v>
      </c>
      <c r="S15" s="227">
        <f t="shared" si="5"/>
        <v>0.008374771097625931</v>
      </c>
      <c r="T15" s="228">
        <v>1606.9589999999998</v>
      </c>
      <c r="U15" s="225">
        <v>798.1210000000002</v>
      </c>
      <c r="V15" s="224">
        <v>0</v>
      </c>
      <c r="W15" s="225">
        <v>0</v>
      </c>
      <c r="X15" s="224">
        <f t="shared" si="6"/>
        <v>2405.08</v>
      </c>
      <c r="Y15" s="223">
        <f t="shared" si="7"/>
        <v>0.1478603622332728</v>
      </c>
    </row>
    <row r="16" spans="1:25" ht="19.5" customHeight="1">
      <c r="A16" s="230" t="s">
        <v>277</v>
      </c>
      <c r="B16" s="228">
        <v>109.544</v>
      </c>
      <c r="C16" s="225">
        <v>88.324</v>
      </c>
      <c r="D16" s="224">
        <v>0</v>
      </c>
      <c r="E16" s="225">
        <v>0</v>
      </c>
      <c r="F16" s="224">
        <f t="shared" si="0"/>
        <v>197.868</v>
      </c>
      <c r="G16" s="227">
        <f t="shared" si="1"/>
        <v>0.0041723559090356905</v>
      </c>
      <c r="H16" s="228">
        <v>128.281</v>
      </c>
      <c r="I16" s="225">
        <v>121.472</v>
      </c>
      <c r="J16" s="224"/>
      <c r="K16" s="225"/>
      <c r="L16" s="224">
        <f t="shared" si="2"/>
        <v>249.753</v>
      </c>
      <c r="M16" s="229">
        <f t="shared" si="3"/>
        <v>-0.20774525230928154</v>
      </c>
      <c r="N16" s="228">
        <v>1100.941</v>
      </c>
      <c r="O16" s="225">
        <v>806.949</v>
      </c>
      <c r="P16" s="224"/>
      <c r="Q16" s="225"/>
      <c r="R16" s="224">
        <f t="shared" si="4"/>
        <v>1907.8899999999999</v>
      </c>
      <c r="S16" s="227">
        <f t="shared" si="5"/>
        <v>0.005787722382127383</v>
      </c>
      <c r="T16" s="228">
        <v>949.6209999999999</v>
      </c>
      <c r="U16" s="225">
        <v>777.666</v>
      </c>
      <c r="V16" s="224"/>
      <c r="W16" s="225"/>
      <c r="X16" s="224">
        <f t="shared" si="6"/>
        <v>1727.2869999999998</v>
      </c>
      <c r="Y16" s="223">
        <f t="shared" si="7"/>
        <v>0.10455876759334148</v>
      </c>
    </row>
    <row r="17" spans="1:25" ht="19.5" customHeight="1">
      <c r="A17" s="230" t="s">
        <v>278</v>
      </c>
      <c r="B17" s="228">
        <v>41.621</v>
      </c>
      <c r="C17" s="225">
        <v>0.42</v>
      </c>
      <c r="D17" s="224">
        <v>0</v>
      </c>
      <c r="E17" s="225">
        <v>0</v>
      </c>
      <c r="F17" s="224">
        <f t="shared" si="0"/>
        <v>42.041000000000004</v>
      </c>
      <c r="G17" s="227">
        <f t="shared" si="1"/>
        <v>0.0008865001656244037</v>
      </c>
      <c r="H17" s="228">
        <v>54.743</v>
      </c>
      <c r="I17" s="225">
        <v>3.911</v>
      </c>
      <c r="J17" s="224"/>
      <c r="K17" s="225"/>
      <c r="L17" s="224">
        <f t="shared" si="2"/>
        <v>58.654</v>
      </c>
      <c r="M17" s="229">
        <f t="shared" si="3"/>
        <v>-0.28323728986940355</v>
      </c>
      <c r="N17" s="228">
        <v>189.305</v>
      </c>
      <c r="O17" s="225">
        <v>5.295</v>
      </c>
      <c r="P17" s="224"/>
      <c r="Q17" s="225"/>
      <c r="R17" s="224">
        <f t="shared" si="4"/>
        <v>194.6</v>
      </c>
      <c r="S17" s="227">
        <f t="shared" si="5"/>
        <v>0.0005903331825010817</v>
      </c>
      <c r="T17" s="228">
        <v>286.295</v>
      </c>
      <c r="U17" s="225">
        <v>26.157000000000004</v>
      </c>
      <c r="V17" s="224"/>
      <c r="W17" s="225"/>
      <c r="X17" s="224">
        <f t="shared" si="6"/>
        <v>312.452</v>
      </c>
      <c r="Y17" s="223">
        <f t="shared" si="7"/>
        <v>-0.37718433551393493</v>
      </c>
    </row>
    <row r="18" spans="1:25" ht="19.5" customHeight="1" thickBot="1">
      <c r="A18" s="230" t="s">
        <v>266</v>
      </c>
      <c r="B18" s="228">
        <v>553.379</v>
      </c>
      <c r="C18" s="225">
        <v>432.017</v>
      </c>
      <c r="D18" s="224">
        <v>15.469999999999999</v>
      </c>
      <c r="E18" s="225">
        <v>5.32</v>
      </c>
      <c r="F18" s="224">
        <f t="shared" si="0"/>
        <v>1006.186</v>
      </c>
      <c r="G18" s="227">
        <f t="shared" si="1"/>
        <v>0.021217003773672274</v>
      </c>
      <c r="H18" s="228">
        <v>519.818</v>
      </c>
      <c r="I18" s="225">
        <v>670.4289999999999</v>
      </c>
      <c r="J18" s="224">
        <v>1.325</v>
      </c>
      <c r="K18" s="225">
        <v>48.156000000000006</v>
      </c>
      <c r="L18" s="224">
        <f t="shared" si="2"/>
        <v>1239.7279999999998</v>
      </c>
      <c r="M18" s="229">
        <f t="shared" si="3"/>
        <v>-0.18838164500600119</v>
      </c>
      <c r="N18" s="228">
        <v>4101.242000000001</v>
      </c>
      <c r="O18" s="225">
        <v>1497.8089999999997</v>
      </c>
      <c r="P18" s="224">
        <v>17.451999999999998</v>
      </c>
      <c r="Q18" s="225">
        <v>6.134</v>
      </c>
      <c r="R18" s="224">
        <f t="shared" si="4"/>
        <v>5622.6370000000015</v>
      </c>
      <c r="S18" s="227">
        <f t="shared" si="5"/>
        <v>0.01705667622948785</v>
      </c>
      <c r="T18" s="228">
        <v>4458.489</v>
      </c>
      <c r="U18" s="225">
        <v>4142.171999999999</v>
      </c>
      <c r="V18" s="224">
        <v>768.9999999999999</v>
      </c>
      <c r="W18" s="225">
        <v>48.628</v>
      </c>
      <c r="X18" s="224">
        <f t="shared" si="6"/>
        <v>9418.288999999999</v>
      </c>
      <c r="Y18" s="223">
        <f t="shared" si="7"/>
        <v>-0.40300865688024623</v>
      </c>
    </row>
    <row r="19" spans="1:25" s="231" customFormat="1" ht="19.5" customHeight="1">
      <c r="A19" s="238" t="s">
        <v>60</v>
      </c>
      <c r="B19" s="235">
        <f>SUM(B20:B32)</f>
        <v>4217.466</v>
      </c>
      <c r="C19" s="234">
        <f>SUM(C20:C32)</f>
        <v>3824.722</v>
      </c>
      <c r="D19" s="233">
        <f>SUM(D20:D32)</f>
        <v>126.899</v>
      </c>
      <c r="E19" s="234">
        <f>SUM(E20:E32)</f>
        <v>572.484</v>
      </c>
      <c r="F19" s="233">
        <f aca="true" t="shared" si="8" ref="F19:F57">SUM(B19:E19)</f>
        <v>8741.571</v>
      </c>
      <c r="G19" s="236">
        <f aca="true" t="shared" si="9" ref="G19:G57">F19/$F$9</f>
        <v>0.18432968148515694</v>
      </c>
      <c r="H19" s="235">
        <f>SUM(H20:H32)</f>
        <v>3354.625</v>
      </c>
      <c r="I19" s="234">
        <f>SUM(I20:I32)</f>
        <v>3585.91</v>
      </c>
      <c r="J19" s="233">
        <f>SUM(J20:J32)</f>
        <v>196.285</v>
      </c>
      <c r="K19" s="234">
        <f>SUM(K20:K32)</f>
        <v>790.283</v>
      </c>
      <c r="L19" s="233">
        <f aca="true" t="shared" si="10" ref="L19:L57">SUM(H19:K19)</f>
        <v>7927.103</v>
      </c>
      <c r="M19" s="237">
        <f t="shared" si="3"/>
        <v>0.10274472275685076</v>
      </c>
      <c r="N19" s="235">
        <f>SUM(N20:N32)</f>
        <v>25177.365999999998</v>
      </c>
      <c r="O19" s="234">
        <f>SUM(O20:O32)</f>
        <v>25546.268000000004</v>
      </c>
      <c r="P19" s="233">
        <f>SUM(P20:P32)</f>
        <v>642.668</v>
      </c>
      <c r="Q19" s="234">
        <f>SUM(Q20:Q32)</f>
        <v>2778.2730000000006</v>
      </c>
      <c r="R19" s="233">
        <f aca="true" t="shared" si="11" ref="R19:R57">SUM(N19:Q19)</f>
        <v>54144.575000000004</v>
      </c>
      <c r="S19" s="236">
        <f aca="true" t="shared" si="12" ref="S19:S57">R19/$R$9</f>
        <v>0.1642514865103726</v>
      </c>
      <c r="T19" s="235">
        <f>SUM(T20:T32)</f>
        <v>24924.846999999994</v>
      </c>
      <c r="U19" s="234">
        <f>SUM(U20:U32)</f>
        <v>29264.062000000005</v>
      </c>
      <c r="V19" s="233">
        <f>SUM(V20:V32)</f>
        <v>799.6450000000001</v>
      </c>
      <c r="W19" s="234">
        <f>SUM(W20:W32)</f>
        <v>3666.624</v>
      </c>
      <c r="X19" s="233">
        <f aca="true" t="shared" si="13" ref="X19:X57">SUM(T19:W19)</f>
        <v>58655.178</v>
      </c>
      <c r="Y19" s="232">
        <f aca="true" t="shared" si="14" ref="Y19:Y57">IF(ISERROR(R19/X19-1),"         /0",IF(R19/X19&gt;5,"  *  ",(R19/X19-1)))</f>
        <v>-0.07690033776728111</v>
      </c>
    </row>
    <row r="20" spans="1:25" ht="19.5" customHeight="1">
      <c r="A20" s="245" t="s">
        <v>291</v>
      </c>
      <c r="B20" s="242">
        <v>855.2860000000001</v>
      </c>
      <c r="C20" s="240">
        <v>773.684</v>
      </c>
      <c r="D20" s="241">
        <v>0</v>
      </c>
      <c r="E20" s="240">
        <v>23.196</v>
      </c>
      <c r="F20" s="241">
        <f t="shared" si="8"/>
        <v>1652.166</v>
      </c>
      <c r="G20" s="243">
        <f t="shared" si="9"/>
        <v>0.0348385012877669</v>
      </c>
      <c r="H20" s="242">
        <v>763.309</v>
      </c>
      <c r="I20" s="240">
        <v>801.5139999999999</v>
      </c>
      <c r="J20" s="241">
        <v>37.381</v>
      </c>
      <c r="K20" s="240"/>
      <c r="L20" s="224">
        <f t="shared" si="10"/>
        <v>1602.204</v>
      </c>
      <c r="M20" s="244">
        <f t="shared" si="3"/>
        <v>0.03118329501112216</v>
      </c>
      <c r="N20" s="242">
        <v>5262.050999999999</v>
      </c>
      <c r="O20" s="240">
        <v>5361.8679999999995</v>
      </c>
      <c r="P20" s="241">
        <v>0</v>
      </c>
      <c r="Q20" s="240">
        <v>46.798</v>
      </c>
      <c r="R20" s="241">
        <f t="shared" si="11"/>
        <v>10670.716999999999</v>
      </c>
      <c r="S20" s="243">
        <f t="shared" si="12"/>
        <v>0.03237039222085506</v>
      </c>
      <c r="T20" s="246">
        <v>4186.6669999999995</v>
      </c>
      <c r="U20" s="240">
        <v>6523.388</v>
      </c>
      <c r="V20" s="241">
        <v>82.738</v>
      </c>
      <c r="W20" s="240">
        <v>328.374</v>
      </c>
      <c r="X20" s="241">
        <f t="shared" si="13"/>
        <v>11121.167</v>
      </c>
      <c r="Y20" s="239">
        <f t="shared" si="14"/>
        <v>-0.04050384280714436</v>
      </c>
    </row>
    <row r="21" spans="1:25" ht="19.5" customHeight="1">
      <c r="A21" s="245" t="s">
        <v>290</v>
      </c>
      <c r="B21" s="242">
        <v>636.2470000000001</v>
      </c>
      <c r="C21" s="240">
        <v>526.186</v>
      </c>
      <c r="D21" s="241">
        <v>0</v>
      </c>
      <c r="E21" s="240">
        <v>0</v>
      </c>
      <c r="F21" s="241">
        <f t="shared" si="8"/>
        <v>1162.433</v>
      </c>
      <c r="G21" s="243">
        <f t="shared" si="9"/>
        <v>0.024511715873249264</v>
      </c>
      <c r="H21" s="242">
        <v>620</v>
      </c>
      <c r="I21" s="240">
        <v>549.377</v>
      </c>
      <c r="J21" s="241"/>
      <c r="K21" s="240"/>
      <c r="L21" s="241">
        <f t="shared" si="10"/>
        <v>1169.377</v>
      </c>
      <c r="M21" s="244">
        <f t="shared" si="3"/>
        <v>-0.005938204702161887</v>
      </c>
      <c r="N21" s="242">
        <v>4697.586</v>
      </c>
      <c r="O21" s="240">
        <v>3645.8460000000005</v>
      </c>
      <c r="P21" s="241">
        <v>0.15</v>
      </c>
      <c r="Q21" s="240">
        <v>108.70400000000001</v>
      </c>
      <c r="R21" s="241">
        <f t="shared" si="11"/>
        <v>8452.286</v>
      </c>
      <c r="S21" s="243">
        <f t="shared" si="12"/>
        <v>0.025640621242494027</v>
      </c>
      <c r="T21" s="246">
        <v>5137.582</v>
      </c>
      <c r="U21" s="240">
        <v>3627.499000000001</v>
      </c>
      <c r="V21" s="241">
        <v>44.991</v>
      </c>
      <c r="W21" s="240">
        <v>151.735</v>
      </c>
      <c r="X21" s="241">
        <f t="shared" si="13"/>
        <v>8961.807000000003</v>
      </c>
      <c r="Y21" s="239">
        <f t="shared" si="14"/>
        <v>-0.056854716911444614</v>
      </c>
    </row>
    <row r="22" spans="1:25" ht="19.5" customHeight="1">
      <c r="A22" s="245" t="s">
        <v>292</v>
      </c>
      <c r="B22" s="242">
        <v>623.513</v>
      </c>
      <c r="C22" s="240">
        <v>388.539</v>
      </c>
      <c r="D22" s="241">
        <v>0</v>
      </c>
      <c r="E22" s="240">
        <v>21.562</v>
      </c>
      <c r="F22" s="224">
        <f t="shared" si="8"/>
        <v>1033.614</v>
      </c>
      <c r="G22" s="243">
        <f t="shared" si="9"/>
        <v>0.02179536600441717</v>
      </c>
      <c r="H22" s="242">
        <v>511.149</v>
      </c>
      <c r="I22" s="240">
        <v>230.435</v>
      </c>
      <c r="J22" s="241">
        <v>0</v>
      </c>
      <c r="K22" s="240">
        <v>59.058</v>
      </c>
      <c r="L22" s="241">
        <f t="shared" si="10"/>
        <v>800.642</v>
      </c>
      <c r="M22" s="244" t="s">
        <v>50</v>
      </c>
      <c r="N22" s="242">
        <v>3406.2749999999996</v>
      </c>
      <c r="O22" s="240">
        <v>2528.8090000000007</v>
      </c>
      <c r="P22" s="241">
        <v>74.772</v>
      </c>
      <c r="Q22" s="240">
        <v>647.11</v>
      </c>
      <c r="R22" s="241">
        <f t="shared" si="11"/>
        <v>6656.966</v>
      </c>
      <c r="S22" s="243">
        <f t="shared" si="12"/>
        <v>0.020194388101652087</v>
      </c>
      <c r="T22" s="246">
        <v>4433.107999999999</v>
      </c>
      <c r="U22" s="240">
        <v>1394.341</v>
      </c>
      <c r="V22" s="241">
        <v>0</v>
      </c>
      <c r="W22" s="240">
        <v>830.3760000000001</v>
      </c>
      <c r="X22" s="241">
        <f t="shared" si="13"/>
        <v>6657.824999999999</v>
      </c>
      <c r="Y22" s="239">
        <f t="shared" si="14"/>
        <v>-0.0001290211142526143</v>
      </c>
    </row>
    <row r="23" spans="1:25" ht="19.5" customHeight="1">
      <c r="A23" s="245" t="s">
        <v>295</v>
      </c>
      <c r="B23" s="242">
        <v>168.499</v>
      </c>
      <c r="C23" s="240">
        <v>472.943</v>
      </c>
      <c r="D23" s="241">
        <v>0</v>
      </c>
      <c r="E23" s="240">
        <v>0</v>
      </c>
      <c r="F23" s="241">
        <f t="shared" si="8"/>
        <v>641.442</v>
      </c>
      <c r="G23" s="243">
        <f t="shared" si="9"/>
        <v>0.013525806694380454</v>
      </c>
      <c r="H23" s="242">
        <v>498.986</v>
      </c>
      <c r="I23" s="240">
        <v>707.2149999999999</v>
      </c>
      <c r="J23" s="241"/>
      <c r="K23" s="240"/>
      <c r="L23" s="241">
        <f t="shared" si="10"/>
        <v>1206.201</v>
      </c>
      <c r="M23" s="244">
        <f aca="true" t="shared" si="15" ref="M23:M39">IF(ISERROR(F23/L23-1),"         /0",(F23/L23-1))</f>
        <v>-0.46821300927457365</v>
      </c>
      <c r="N23" s="242">
        <v>1290.4679999999998</v>
      </c>
      <c r="O23" s="240">
        <v>3060.4390000000003</v>
      </c>
      <c r="P23" s="241"/>
      <c r="Q23" s="240">
        <v>0.2</v>
      </c>
      <c r="R23" s="241">
        <f t="shared" si="11"/>
        <v>4351.107</v>
      </c>
      <c r="S23" s="243">
        <f t="shared" si="12"/>
        <v>0.013199397958441593</v>
      </c>
      <c r="T23" s="246">
        <v>3942.5559999999996</v>
      </c>
      <c r="U23" s="240">
        <v>4925.689</v>
      </c>
      <c r="V23" s="241">
        <v>0.065</v>
      </c>
      <c r="W23" s="240">
        <v>79.145</v>
      </c>
      <c r="X23" s="241">
        <f t="shared" si="13"/>
        <v>8947.455</v>
      </c>
      <c r="Y23" s="239">
        <f t="shared" si="14"/>
        <v>-0.5137045115063446</v>
      </c>
    </row>
    <row r="24" spans="1:25" ht="19.5" customHeight="1">
      <c r="A24" s="245" t="s">
        <v>360</v>
      </c>
      <c r="B24" s="242">
        <v>0</v>
      </c>
      <c r="C24" s="240">
        <v>574.885</v>
      </c>
      <c r="D24" s="241">
        <v>0</v>
      </c>
      <c r="E24" s="240">
        <v>8.146</v>
      </c>
      <c r="F24" s="241">
        <f t="shared" si="8"/>
        <v>583.031</v>
      </c>
      <c r="G24" s="243">
        <f t="shared" si="9"/>
        <v>0.01229411950391669</v>
      </c>
      <c r="H24" s="242">
        <v>91.997</v>
      </c>
      <c r="I24" s="240">
        <v>448.955</v>
      </c>
      <c r="J24" s="241"/>
      <c r="K24" s="240">
        <v>16.651</v>
      </c>
      <c r="L24" s="241">
        <f t="shared" si="10"/>
        <v>557.603</v>
      </c>
      <c r="M24" s="244">
        <f t="shared" si="15"/>
        <v>0.045602337146679606</v>
      </c>
      <c r="N24" s="242">
        <v>137.301</v>
      </c>
      <c r="O24" s="240">
        <v>4136.124000000002</v>
      </c>
      <c r="P24" s="241">
        <v>121.731</v>
      </c>
      <c r="Q24" s="240">
        <v>53.187999999999995</v>
      </c>
      <c r="R24" s="241">
        <f t="shared" si="11"/>
        <v>4448.344000000002</v>
      </c>
      <c r="S24" s="243">
        <f t="shared" si="12"/>
        <v>0.013494373434633057</v>
      </c>
      <c r="T24" s="246">
        <v>137.19</v>
      </c>
      <c r="U24" s="240">
        <v>3645.9950000000003</v>
      </c>
      <c r="V24" s="241"/>
      <c r="W24" s="240">
        <v>107.29599999999999</v>
      </c>
      <c r="X24" s="241">
        <f t="shared" si="13"/>
        <v>3890.481</v>
      </c>
      <c r="Y24" s="239">
        <f t="shared" si="14"/>
        <v>0.1433917811190959</v>
      </c>
    </row>
    <row r="25" spans="1:25" ht="19.5" customHeight="1">
      <c r="A25" s="245" t="s">
        <v>297</v>
      </c>
      <c r="B25" s="242">
        <v>273.225</v>
      </c>
      <c r="C25" s="240">
        <v>204.565</v>
      </c>
      <c r="D25" s="241">
        <v>0</v>
      </c>
      <c r="E25" s="240">
        <v>0</v>
      </c>
      <c r="F25" s="241">
        <f>SUM(B25:E25)</f>
        <v>477.79</v>
      </c>
      <c r="G25" s="243">
        <f>F25/$F$9</f>
        <v>0.010074948600977232</v>
      </c>
      <c r="H25" s="242">
        <v>229.483</v>
      </c>
      <c r="I25" s="240">
        <v>119.223</v>
      </c>
      <c r="J25" s="241"/>
      <c r="K25" s="240"/>
      <c r="L25" s="241">
        <f>SUM(H25:K25)</f>
        <v>348.706</v>
      </c>
      <c r="M25" s="244">
        <f>IF(ISERROR(F25/L25-1),"         /0",(F25/L25-1))</f>
        <v>0.37018003705126956</v>
      </c>
      <c r="N25" s="242">
        <v>1996.217</v>
      </c>
      <c r="O25" s="240">
        <v>1460.0040000000001</v>
      </c>
      <c r="P25" s="241">
        <v>0</v>
      </c>
      <c r="Q25" s="240">
        <v>0</v>
      </c>
      <c r="R25" s="241">
        <f>SUM(N25:Q25)</f>
        <v>3456.2210000000005</v>
      </c>
      <c r="S25" s="243">
        <f>R25/$R$9</f>
        <v>0.010484696517765011</v>
      </c>
      <c r="T25" s="246">
        <v>2007.5870000000002</v>
      </c>
      <c r="U25" s="240">
        <v>1259.643</v>
      </c>
      <c r="V25" s="241"/>
      <c r="W25" s="240"/>
      <c r="X25" s="241">
        <f>SUM(T25:W25)</f>
        <v>3267.2300000000005</v>
      </c>
      <c r="Y25" s="239">
        <f>IF(ISERROR(R25/X25-1),"         /0",IF(R25/X25&gt;5,"  *  ",(R25/X25-1)))</f>
        <v>0.05784441254518358</v>
      </c>
    </row>
    <row r="26" spans="1:25" ht="19.5" customHeight="1">
      <c r="A26" s="245" t="s">
        <v>299</v>
      </c>
      <c r="B26" s="242">
        <v>207.254</v>
      </c>
      <c r="C26" s="240">
        <v>269.579</v>
      </c>
      <c r="D26" s="241">
        <v>0</v>
      </c>
      <c r="E26" s="240">
        <v>0</v>
      </c>
      <c r="F26" s="241">
        <f t="shared" si="8"/>
        <v>476.83299999999997</v>
      </c>
      <c r="G26" s="243">
        <f t="shared" si="9"/>
        <v>0.01005476876085681</v>
      </c>
      <c r="H26" s="242">
        <v>113.07300000000001</v>
      </c>
      <c r="I26" s="240">
        <v>29.877000000000002</v>
      </c>
      <c r="J26" s="241"/>
      <c r="K26" s="240"/>
      <c r="L26" s="241">
        <f t="shared" si="10"/>
        <v>142.95000000000002</v>
      </c>
      <c r="M26" s="244">
        <f t="shared" si="15"/>
        <v>2.3356628191675406</v>
      </c>
      <c r="N26" s="242">
        <v>1141.237</v>
      </c>
      <c r="O26" s="240">
        <v>503.828</v>
      </c>
      <c r="P26" s="241"/>
      <c r="Q26" s="240">
        <v>41.283</v>
      </c>
      <c r="R26" s="241">
        <f t="shared" si="11"/>
        <v>1686.348</v>
      </c>
      <c r="S26" s="243">
        <f t="shared" si="12"/>
        <v>0.0051156586929308025</v>
      </c>
      <c r="T26" s="246">
        <v>452.55</v>
      </c>
      <c r="U26" s="240">
        <v>133.38299999999998</v>
      </c>
      <c r="V26" s="241">
        <v>0</v>
      </c>
      <c r="W26" s="240">
        <v>30.011000000000003</v>
      </c>
      <c r="X26" s="241">
        <f t="shared" si="13"/>
        <v>615.944</v>
      </c>
      <c r="Y26" s="239">
        <f t="shared" si="14"/>
        <v>1.737826815424779</v>
      </c>
    </row>
    <row r="27" spans="1:25" ht="19.5" customHeight="1">
      <c r="A27" s="245" t="s">
        <v>294</v>
      </c>
      <c r="B27" s="242">
        <v>156.74</v>
      </c>
      <c r="C27" s="240">
        <v>223.43900000000002</v>
      </c>
      <c r="D27" s="241">
        <v>0</v>
      </c>
      <c r="E27" s="240">
        <v>0</v>
      </c>
      <c r="F27" s="241">
        <f t="shared" si="8"/>
        <v>380.17900000000003</v>
      </c>
      <c r="G27" s="243">
        <f t="shared" si="9"/>
        <v>0.008016668168381345</v>
      </c>
      <c r="H27" s="242">
        <v>150.87900000000002</v>
      </c>
      <c r="I27" s="240">
        <v>250.94199999999998</v>
      </c>
      <c r="J27" s="241"/>
      <c r="K27" s="240"/>
      <c r="L27" s="241">
        <f t="shared" si="10"/>
        <v>401.821</v>
      </c>
      <c r="M27" s="244">
        <f t="shared" si="15"/>
        <v>-0.053859803245723814</v>
      </c>
      <c r="N27" s="242">
        <v>1062.07</v>
      </c>
      <c r="O27" s="240">
        <v>1551.973</v>
      </c>
      <c r="P27" s="241">
        <v>0</v>
      </c>
      <c r="Q27" s="240">
        <v>14.304</v>
      </c>
      <c r="R27" s="241">
        <f t="shared" si="11"/>
        <v>2628.3469999999998</v>
      </c>
      <c r="S27" s="243">
        <f t="shared" si="12"/>
        <v>0.007973280828505501</v>
      </c>
      <c r="T27" s="246">
        <v>1041.589</v>
      </c>
      <c r="U27" s="240">
        <v>2582.292</v>
      </c>
      <c r="V27" s="241"/>
      <c r="W27" s="240">
        <v>54.292</v>
      </c>
      <c r="X27" s="241">
        <f t="shared" si="13"/>
        <v>3678.173</v>
      </c>
      <c r="Y27" s="239">
        <f t="shared" si="14"/>
        <v>-0.28542050632202454</v>
      </c>
    </row>
    <row r="28" spans="1:25" ht="19.5" customHeight="1">
      <c r="A28" s="245" t="s">
        <v>361</v>
      </c>
      <c r="B28" s="242">
        <v>0</v>
      </c>
      <c r="C28" s="240">
        <v>22.189999999999998</v>
      </c>
      <c r="D28" s="241">
        <v>0</v>
      </c>
      <c r="E28" s="240">
        <v>325.501</v>
      </c>
      <c r="F28" s="241">
        <f t="shared" si="8"/>
        <v>347.691</v>
      </c>
      <c r="G28" s="243">
        <f t="shared" si="9"/>
        <v>0.0073316079324020475</v>
      </c>
      <c r="H28" s="242">
        <v>8.559</v>
      </c>
      <c r="I28" s="240">
        <v>0</v>
      </c>
      <c r="J28" s="241"/>
      <c r="K28" s="240">
        <v>237.14600000000002</v>
      </c>
      <c r="L28" s="241">
        <f t="shared" si="10"/>
        <v>245.705</v>
      </c>
      <c r="M28" s="244">
        <f t="shared" si="15"/>
        <v>0.41507498829897616</v>
      </c>
      <c r="N28" s="242">
        <v>25.116999999999997</v>
      </c>
      <c r="O28" s="240">
        <v>43.929</v>
      </c>
      <c r="P28" s="241">
        <v>0</v>
      </c>
      <c r="Q28" s="240">
        <v>1039.067</v>
      </c>
      <c r="R28" s="241">
        <f t="shared" si="11"/>
        <v>1108.113</v>
      </c>
      <c r="S28" s="243">
        <f t="shared" si="12"/>
        <v>0.003361540975646563</v>
      </c>
      <c r="T28" s="246">
        <v>84.122</v>
      </c>
      <c r="U28" s="240">
        <v>5.239</v>
      </c>
      <c r="V28" s="241"/>
      <c r="W28" s="240">
        <v>655.619</v>
      </c>
      <c r="X28" s="241">
        <f t="shared" si="13"/>
        <v>744.98</v>
      </c>
      <c r="Y28" s="239">
        <f t="shared" si="14"/>
        <v>0.48743993127332286</v>
      </c>
    </row>
    <row r="29" spans="1:25" ht="19.5" customHeight="1">
      <c r="A29" s="245" t="s">
        <v>303</v>
      </c>
      <c r="B29" s="242">
        <v>0.376</v>
      </c>
      <c r="C29" s="240">
        <v>24.29</v>
      </c>
      <c r="D29" s="241">
        <v>0</v>
      </c>
      <c r="E29" s="240">
        <v>169.699</v>
      </c>
      <c r="F29" s="241">
        <f t="shared" si="8"/>
        <v>194.365</v>
      </c>
      <c r="G29" s="243">
        <f t="shared" si="9"/>
        <v>0.004098489681301282</v>
      </c>
      <c r="H29" s="242">
        <v>0</v>
      </c>
      <c r="I29" s="240">
        <v>0</v>
      </c>
      <c r="J29" s="241"/>
      <c r="K29" s="240">
        <v>128.12199999999999</v>
      </c>
      <c r="L29" s="241">
        <f t="shared" si="10"/>
        <v>128.12199999999999</v>
      </c>
      <c r="M29" s="244" t="s">
        <v>50</v>
      </c>
      <c r="N29" s="242">
        <v>0.376</v>
      </c>
      <c r="O29" s="240">
        <v>38.314</v>
      </c>
      <c r="P29" s="241"/>
      <c r="Q29" s="240">
        <v>316.82500000000005</v>
      </c>
      <c r="R29" s="241">
        <f t="shared" si="11"/>
        <v>355.51500000000004</v>
      </c>
      <c r="S29" s="243">
        <f t="shared" si="12"/>
        <v>0.0010784804798400415</v>
      </c>
      <c r="T29" s="246">
        <v>11.716000000000001</v>
      </c>
      <c r="U29" s="240">
        <v>23.804000000000002</v>
      </c>
      <c r="V29" s="241">
        <v>0</v>
      </c>
      <c r="W29" s="240">
        <v>539.8199999999999</v>
      </c>
      <c r="X29" s="241">
        <f t="shared" si="13"/>
        <v>575.3399999999999</v>
      </c>
      <c r="Y29" s="239">
        <f t="shared" si="14"/>
        <v>-0.38207842319324214</v>
      </c>
    </row>
    <row r="30" spans="1:25" ht="19.5" customHeight="1">
      <c r="A30" s="245" t="s">
        <v>293</v>
      </c>
      <c r="B30" s="242">
        <v>77.09</v>
      </c>
      <c r="C30" s="240">
        <v>63.036</v>
      </c>
      <c r="D30" s="241">
        <v>0</v>
      </c>
      <c r="E30" s="240">
        <v>0</v>
      </c>
      <c r="F30" s="241">
        <f t="shared" si="8"/>
        <v>140.126</v>
      </c>
      <c r="G30" s="243">
        <f t="shared" si="9"/>
        <v>0.002954775628750153</v>
      </c>
      <c r="H30" s="242">
        <v>27.978</v>
      </c>
      <c r="I30" s="240">
        <v>42.391000000000005</v>
      </c>
      <c r="J30" s="241"/>
      <c r="K30" s="240">
        <v>51.716</v>
      </c>
      <c r="L30" s="241">
        <f t="shared" si="10"/>
        <v>122.08500000000001</v>
      </c>
      <c r="M30" s="244">
        <f t="shared" si="15"/>
        <v>0.147774091821272</v>
      </c>
      <c r="N30" s="242">
        <v>340.306</v>
      </c>
      <c r="O30" s="240">
        <v>447.41600000000005</v>
      </c>
      <c r="P30" s="241">
        <v>0.02</v>
      </c>
      <c r="Q30" s="240">
        <v>22.215</v>
      </c>
      <c r="R30" s="241">
        <f t="shared" si="11"/>
        <v>809.957</v>
      </c>
      <c r="S30" s="243">
        <f t="shared" si="12"/>
        <v>0.0024570631731707536</v>
      </c>
      <c r="T30" s="246">
        <v>356.974</v>
      </c>
      <c r="U30" s="240">
        <v>296.026</v>
      </c>
      <c r="V30" s="241"/>
      <c r="W30" s="240">
        <v>51.716</v>
      </c>
      <c r="X30" s="241">
        <f t="shared" si="13"/>
        <v>704.716</v>
      </c>
      <c r="Y30" s="239">
        <f t="shared" si="14"/>
        <v>0.1493381731080321</v>
      </c>
    </row>
    <row r="31" spans="1:25" ht="19.5" customHeight="1">
      <c r="A31" s="245" t="s">
        <v>300</v>
      </c>
      <c r="B31" s="242">
        <v>84.717</v>
      </c>
      <c r="C31" s="240">
        <v>27.218</v>
      </c>
      <c r="D31" s="241">
        <v>0</v>
      </c>
      <c r="E31" s="240">
        <v>0</v>
      </c>
      <c r="F31" s="241">
        <f t="shared" si="8"/>
        <v>111.935</v>
      </c>
      <c r="G31" s="243">
        <f t="shared" si="9"/>
        <v>0.0023603243509709</v>
      </c>
      <c r="H31" s="242">
        <v>32.613</v>
      </c>
      <c r="I31" s="240">
        <v>1.322</v>
      </c>
      <c r="J31" s="241"/>
      <c r="K31" s="240">
        <v>29.897</v>
      </c>
      <c r="L31" s="241">
        <f t="shared" si="10"/>
        <v>63.832</v>
      </c>
      <c r="M31" s="244">
        <f>IF(ISERROR(F31/L31-1),"         /0",(F31/L31-1))</f>
        <v>0.7535875422985336</v>
      </c>
      <c r="N31" s="242">
        <v>439.101</v>
      </c>
      <c r="O31" s="240">
        <v>586.5440000000001</v>
      </c>
      <c r="P31" s="241"/>
      <c r="Q31" s="240">
        <v>63.452999999999996</v>
      </c>
      <c r="R31" s="241">
        <f t="shared" si="11"/>
        <v>1089.098</v>
      </c>
      <c r="S31" s="243">
        <f t="shared" si="12"/>
        <v>0.0033038575970995017</v>
      </c>
      <c r="T31" s="246">
        <v>463.03299999999996</v>
      </c>
      <c r="U31" s="240">
        <v>2570.0449999999996</v>
      </c>
      <c r="V31" s="241"/>
      <c r="W31" s="240">
        <v>73.07</v>
      </c>
      <c r="X31" s="241">
        <f t="shared" si="13"/>
        <v>3106.1479999999997</v>
      </c>
      <c r="Y31" s="239">
        <f t="shared" si="14"/>
        <v>-0.6493734361659522</v>
      </c>
    </row>
    <row r="32" spans="1:25" ht="19.5" customHeight="1" thickBot="1">
      <c r="A32" s="245" t="s">
        <v>266</v>
      </c>
      <c r="B32" s="242">
        <v>1134.519</v>
      </c>
      <c r="C32" s="240">
        <v>254.16800000000003</v>
      </c>
      <c r="D32" s="241">
        <v>126.899</v>
      </c>
      <c r="E32" s="240">
        <v>24.380000000000003</v>
      </c>
      <c r="F32" s="241">
        <f t="shared" si="8"/>
        <v>1539.9660000000003</v>
      </c>
      <c r="G32" s="243">
        <f t="shared" si="9"/>
        <v>0.0324725889977867</v>
      </c>
      <c r="H32" s="242">
        <v>306.59899999999993</v>
      </c>
      <c r="I32" s="240">
        <v>404.65899999999993</v>
      </c>
      <c r="J32" s="241">
        <v>158.904</v>
      </c>
      <c r="K32" s="240">
        <v>267.693</v>
      </c>
      <c r="L32" s="241">
        <f t="shared" si="10"/>
        <v>1137.8549999999998</v>
      </c>
      <c r="M32" s="244">
        <f t="shared" si="15"/>
        <v>0.3533938858641923</v>
      </c>
      <c r="N32" s="242">
        <v>5379.261000000001</v>
      </c>
      <c r="O32" s="240">
        <v>2181.174</v>
      </c>
      <c r="P32" s="241">
        <v>445.995</v>
      </c>
      <c r="Q32" s="240">
        <v>425.12600000000003</v>
      </c>
      <c r="R32" s="241">
        <f t="shared" si="11"/>
        <v>8431.556</v>
      </c>
      <c r="S32" s="243">
        <f t="shared" si="12"/>
        <v>0.025577735287338595</v>
      </c>
      <c r="T32" s="246">
        <v>2670.1730000000002</v>
      </c>
      <c r="U32" s="240">
        <v>2276.7180000000003</v>
      </c>
      <c r="V32" s="241">
        <v>671.8510000000001</v>
      </c>
      <c r="W32" s="240">
        <v>765.1699999999998</v>
      </c>
      <c r="X32" s="241">
        <f t="shared" si="13"/>
        <v>6383.912</v>
      </c>
      <c r="Y32" s="239">
        <f t="shared" si="14"/>
        <v>0.32075066197654345</v>
      </c>
    </row>
    <row r="33" spans="1:25" s="231" customFormat="1" ht="19.5" customHeight="1">
      <c r="A33" s="238" t="s">
        <v>59</v>
      </c>
      <c r="B33" s="235">
        <f>SUM(B34:B42)</f>
        <v>2678.166</v>
      </c>
      <c r="C33" s="234">
        <f>SUM(C34:C42)</f>
        <v>2138.893</v>
      </c>
      <c r="D33" s="233">
        <f>SUM(D34:D42)</f>
        <v>0</v>
      </c>
      <c r="E33" s="234">
        <f>SUM(E34:E42)</f>
        <v>0</v>
      </c>
      <c r="F33" s="233">
        <f t="shared" si="8"/>
        <v>4817.059</v>
      </c>
      <c r="G33" s="236">
        <f t="shared" si="9"/>
        <v>0.10157521470285016</v>
      </c>
      <c r="H33" s="235">
        <f>SUM(H34:H42)</f>
        <v>1840.049</v>
      </c>
      <c r="I33" s="305">
        <f>SUM(I34:I42)</f>
        <v>1335.9020000000003</v>
      </c>
      <c r="J33" s="233">
        <f>SUM(J34:J42)</f>
        <v>0</v>
      </c>
      <c r="K33" s="234">
        <f>SUM(K34:K42)</f>
        <v>0</v>
      </c>
      <c r="L33" s="233">
        <f t="shared" si="10"/>
        <v>3175.951</v>
      </c>
      <c r="M33" s="237">
        <f t="shared" si="15"/>
        <v>0.5167296346826511</v>
      </c>
      <c r="N33" s="235">
        <f>SUM(N34:N42)</f>
        <v>15642.385000000002</v>
      </c>
      <c r="O33" s="234">
        <f>SUM(O34:O42)</f>
        <v>9648.394</v>
      </c>
      <c r="P33" s="233">
        <f>SUM(P34:P42)</f>
        <v>184.853</v>
      </c>
      <c r="Q33" s="234">
        <f>SUM(Q34:Q42)</f>
        <v>8.052999999999999</v>
      </c>
      <c r="R33" s="233">
        <f t="shared" si="11"/>
        <v>25483.685</v>
      </c>
      <c r="S33" s="236">
        <f t="shared" si="12"/>
        <v>0.07730660260999526</v>
      </c>
      <c r="T33" s="235">
        <f>SUM(T34:T42)</f>
        <v>13296.006000000003</v>
      </c>
      <c r="U33" s="234">
        <f>SUM(U34:U42)</f>
        <v>9843.633</v>
      </c>
      <c r="V33" s="233">
        <f>SUM(V34:V42)</f>
        <v>1451.2810000000002</v>
      </c>
      <c r="W33" s="234">
        <f>SUM(W34:W42)</f>
        <v>283.258</v>
      </c>
      <c r="X33" s="233">
        <f t="shared" si="13"/>
        <v>24874.178000000004</v>
      </c>
      <c r="Y33" s="232">
        <f t="shared" si="14"/>
        <v>0.024503603696974352</v>
      </c>
    </row>
    <row r="34" spans="1:25" ht="19.5" customHeight="1">
      <c r="A34" s="245" t="s">
        <v>362</v>
      </c>
      <c r="B34" s="242">
        <v>1041.748</v>
      </c>
      <c r="C34" s="240">
        <v>734.564</v>
      </c>
      <c r="D34" s="241">
        <v>0</v>
      </c>
      <c r="E34" s="240">
        <v>0</v>
      </c>
      <c r="F34" s="241">
        <f t="shared" si="8"/>
        <v>1776.312</v>
      </c>
      <c r="G34" s="243">
        <f t="shared" si="9"/>
        <v>0.03745631365097442</v>
      </c>
      <c r="H34" s="242">
        <v>305.899</v>
      </c>
      <c r="I34" s="288">
        <v>410.88</v>
      </c>
      <c r="J34" s="241"/>
      <c r="K34" s="240"/>
      <c r="L34" s="241">
        <f t="shared" si="10"/>
        <v>716.779</v>
      </c>
      <c r="M34" s="244">
        <f t="shared" si="15"/>
        <v>1.478186442404144</v>
      </c>
      <c r="N34" s="242">
        <v>3778.0570000000002</v>
      </c>
      <c r="O34" s="240">
        <v>2503.627</v>
      </c>
      <c r="P34" s="241">
        <v>184.829</v>
      </c>
      <c r="Q34" s="240">
        <v>8.03</v>
      </c>
      <c r="R34" s="241">
        <f t="shared" si="11"/>
        <v>6474.543</v>
      </c>
      <c r="S34" s="243">
        <f t="shared" si="12"/>
        <v>0.019640994729856632</v>
      </c>
      <c r="T34" s="242">
        <v>2003.654</v>
      </c>
      <c r="U34" s="240">
        <v>1280.1979999999999</v>
      </c>
      <c r="V34" s="241">
        <v>100.69</v>
      </c>
      <c r="W34" s="240">
        <v>11.317</v>
      </c>
      <c r="X34" s="224">
        <f t="shared" si="13"/>
        <v>3395.859</v>
      </c>
      <c r="Y34" s="239">
        <f t="shared" si="14"/>
        <v>0.9065994789536314</v>
      </c>
    </row>
    <row r="35" spans="1:25" ht="19.5" customHeight="1">
      <c r="A35" s="245" t="s">
        <v>304</v>
      </c>
      <c r="B35" s="242">
        <v>267.03599999999994</v>
      </c>
      <c r="C35" s="240">
        <v>733.78</v>
      </c>
      <c r="D35" s="241">
        <v>0</v>
      </c>
      <c r="E35" s="240">
        <v>0</v>
      </c>
      <c r="F35" s="241">
        <f t="shared" si="8"/>
        <v>1000.8159999999999</v>
      </c>
      <c r="G35" s="243">
        <f t="shared" si="9"/>
        <v>0.02110376893412509</v>
      </c>
      <c r="H35" s="242">
        <v>202.587</v>
      </c>
      <c r="I35" s="288">
        <v>338.849</v>
      </c>
      <c r="J35" s="241"/>
      <c r="K35" s="240"/>
      <c r="L35" s="241">
        <f t="shared" si="10"/>
        <v>541.4359999999999</v>
      </c>
      <c r="M35" s="244">
        <f t="shared" si="15"/>
        <v>0.8484474619345592</v>
      </c>
      <c r="N35" s="242">
        <v>1797.5560000000003</v>
      </c>
      <c r="O35" s="240">
        <v>3162.5080000000007</v>
      </c>
      <c r="P35" s="241">
        <v>0</v>
      </c>
      <c r="Q35" s="240">
        <v>0</v>
      </c>
      <c r="R35" s="241">
        <f t="shared" si="11"/>
        <v>4960.064000000001</v>
      </c>
      <c r="S35" s="243">
        <f t="shared" si="12"/>
        <v>0.01504671308596632</v>
      </c>
      <c r="T35" s="242">
        <v>1706.7259999999999</v>
      </c>
      <c r="U35" s="240">
        <v>3898.832</v>
      </c>
      <c r="V35" s="241">
        <v>0</v>
      </c>
      <c r="W35" s="240"/>
      <c r="X35" s="224">
        <f t="shared" si="13"/>
        <v>5605.558</v>
      </c>
      <c r="Y35" s="239">
        <f t="shared" si="14"/>
        <v>-0.11515249686115081</v>
      </c>
    </row>
    <row r="36" spans="1:25" ht="19.5" customHeight="1">
      <c r="A36" s="245" t="s">
        <v>363</v>
      </c>
      <c r="B36" s="242">
        <v>815.1080000000001</v>
      </c>
      <c r="C36" s="240">
        <v>0</v>
      </c>
      <c r="D36" s="241">
        <v>0</v>
      </c>
      <c r="E36" s="240">
        <v>0</v>
      </c>
      <c r="F36" s="224">
        <f t="shared" si="8"/>
        <v>815.1080000000001</v>
      </c>
      <c r="G36" s="243">
        <f t="shared" si="9"/>
        <v>0.017187825622648756</v>
      </c>
      <c r="H36" s="242">
        <v>809.821</v>
      </c>
      <c r="I36" s="288">
        <v>43.402</v>
      </c>
      <c r="J36" s="241"/>
      <c r="K36" s="240"/>
      <c r="L36" s="224">
        <f t="shared" si="10"/>
        <v>853.2230000000001</v>
      </c>
      <c r="M36" s="244">
        <f t="shared" si="15"/>
        <v>-0.04467179154804779</v>
      </c>
      <c r="N36" s="242">
        <v>6537.262999999999</v>
      </c>
      <c r="O36" s="240">
        <v>0</v>
      </c>
      <c r="P36" s="241"/>
      <c r="Q36" s="240"/>
      <c r="R36" s="241">
        <f t="shared" si="11"/>
        <v>6537.262999999999</v>
      </c>
      <c r="S36" s="243">
        <f t="shared" si="12"/>
        <v>0.019831260388677125</v>
      </c>
      <c r="T36" s="242">
        <v>6394.144</v>
      </c>
      <c r="U36" s="240">
        <v>204.65699999999998</v>
      </c>
      <c r="V36" s="241"/>
      <c r="W36" s="240"/>
      <c r="X36" s="224">
        <f t="shared" si="13"/>
        <v>6598.801</v>
      </c>
      <c r="Y36" s="239">
        <f t="shared" si="14"/>
        <v>-0.009325633550701262</v>
      </c>
    </row>
    <row r="37" spans="1:25" ht="19.5" customHeight="1">
      <c r="A37" s="245" t="s">
        <v>305</v>
      </c>
      <c r="B37" s="242">
        <v>175.502</v>
      </c>
      <c r="C37" s="240">
        <v>315.985</v>
      </c>
      <c r="D37" s="241">
        <v>0</v>
      </c>
      <c r="E37" s="240">
        <v>0</v>
      </c>
      <c r="F37" s="224">
        <f>SUM(B37:E37)</f>
        <v>491.487</v>
      </c>
      <c r="G37" s="243">
        <f>F37/$F$9</f>
        <v>0.010363771244790591</v>
      </c>
      <c r="H37" s="242">
        <v>195.947</v>
      </c>
      <c r="I37" s="288">
        <v>291.158</v>
      </c>
      <c r="J37" s="241"/>
      <c r="K37" s="240"/>
      <c r="L37" s="224">
        <f>SUM(H37:K37)</f>
        <v>487.105</v>
      </c>
      <c r="M37" s="244">
        <f>IF(ISERROR(F37/L37-1),"         /0",(F37/L37-1))</f>
        <v>0.008996007021073504</v>
      </c>
      <c r="N37" s="242">
        <v>841.4460000000001</v>
      </c>
      <c r="O37" s="240">
        <v>1974.2000000000003</v>
      </c>
      <c r="P37" s="241"/>
      <c r="Q37" s="240"/>
      <c r="R37" s="241">
        <f>SUM(N37:Q37)</f>
        <v>2815.6460000000006</v>
      </c>
      <c r="S37" s="243">
        <f>R37/$R$9</f>
        <v>0.008541465899159512</v>
      </c>
      <c r="T37" s="242">
        <v>749.351</v>
      </c>
      <c r="U37" s="240">
        <v>1905.21</v>
      </c>
      <c r="V37" s="241"/>
      <c r="W37" s="240">
        <v>28.213</v>
      </c>
      <c r="X37" s="224">
        <f>SUM(T37:W37)</f>
        <v>2682.7740000000003</v>
      </c>
      <c r="Y37" s="239">
        <f>IF(ISERROR(R37/X37-1),"         /0",IF(R37/X37&gt;5,"  *  ",(R37/X37-1)))</f>
        <v>0.04952783946765549</v>
      </c>
    </row>
    <row r="38" spans="1:25" ht="19.5" customHeight="1">
      <c r="A38" s="245" t="s">
        <v>306</v>
      </c>
      <c r="B38" s="242">
        <v>19.121</v>
      </c>
      <c r="C38" s="240">
        <v>214.898</v>
      </c>
      <c r="D38" s="241">
        <v>0</v>
      </c>
      <c r="E38" s="240">
        <v>0</v>
      </c>
      <c r="F38" s="224">
        <f t="shared" si="8"/>
        <v>234.019</v>
      </c>
      <c r="G38" s="243">
        <f t="shared" si="9"/>
        <v>0.004934656222717283</v>
      </c>
      <c r="H38" s="242">
        <v>14.287</v>
      </c>
      <c r="I38" s="288">
        <v>251.613</v>
      </c>
      <c r="J38" s="241"/>
      <c r="K38" s="240"/>
      <c r="L38" s="224">
        <f t="shared" si="10"/>
        <v>265.9</v>
      </c>
      <c r="M38" s="244">
        <f t="shared" si="15"/>
        <v>-0.11989845806694233</v>
      </c>
      <c r="N38" s="242">
        <v>59.672</v>
      </c>
      <c r="O38" s="240">
        <v>1477.014</v>
      </c>
      <c r="P38" s="241"/>
      <c r="Q38" s="240"/>
      <c r="R38" s="241">
        <f t="shared" si="11"/>
        <v>1536.686</v>
      </c>
      <c r="S38" s="243">
        <f t="shared" si="12"/>
        <v>0.004661648185430921</v>
      </c>
      <c r="T38" s="242">
        <v>101.72800000000001</v>
      </c>
      <c r="U38" s="240">
        <v>1467.144</v>
      </c>
      <c r="V38" s="241"/>
      <c r="W38" s="240"/>
      <c r="X38" s="224">
        <f t="shared" si="13"/>
        <v>1568.872</v>
      </c>
      <c r="Y38" s="239">
        <f t="shared" si="14"/>
        <v>-0.020515376652779915</v>
      </c>
    </row>
    <row r="39" spans="1:25" ht="19.5" customHeight="1">
      <c r="A39" s="245" t="s">
        <v>309</v>
      </c>
      <c r="B39" s="242">
        <v>7.061</v>
      </c>
      <c r="C39" s="240">
        <v>58.766</v>
      </c>
      <c r="D39" s="241">
        <v>0</v>
      </c>
      <c r="E39" s="240">
        <v>0</v>
      </c>
      <c r="F39" s="241">
        <f t="shared" si="8"/>
        <v>65.827</v>
      </c>
      <c r="G39" s="243">
        <f t="shared" si="9"/>
        <v>0.0013880651364752887</v>
      </c>
      <c r="H39" s="242">
        <v>3.118</v>
      </c>
      <c r="I39" s="288">
        <v>0</v>
      </c>
      <c r="J39" s="241"/>
      <c r="K39" s="240"/>
      <c r="L39" s="241">
        <f t="shared" si="10"/>
        <v>3.118</v>
      </c>
      <c r="M39" s="244">
        <f t="shared" si="15"/>
        <v>20.111930724823605</v>
      </c>
      <c r="N39" s="242">
        <v>62.915</v>
      </c>
      <c r="O39" s="240">
        <v>127.52199999999999</v>
      </c>
      <c r="P39" s="241"/>
      <c r="Q39" s="240">
        <v>0</v>
      </c>
      <c r="R39" s="241">
        <f t="shared" si="11"/>
        <v>190.43699999999998</v>
      </c>
      <c r="S39" s="243">
        <f t="shared" si="12"/>
        <v>0.0005777044207397661</v>
      </c>
      <c r="T39" s="242">
        <v>61.601000000000006</v>
      </c>
      <c r="U39" s="240">
        <v>135.54500000000002</v>
      </c>
      <c r="V39" s="241">
        <v>0</v>
      </c>
      <c r="W39" s="240"/>
      <c r="X39" s="224">
        <f t="shared" si="13"/>
        <v>197.14600000000002</v>
      </c>
      <c r="Y39" s="239">
        <f t="shared" si="14"/>
        <v>-0.034030616903208966</v>
      </c>
    </row>
    <row r="40" spans="1:25" ht="19.5" customHeight="1">
      <c r="A40" s="245" t="s">
        <v>307</v>
      </c>
      <c r="B40" s="242">
        <v>7.044</v>
      </c>
      <c r="C40" s="240">
        <v>40.727</v>
      </c>
      <c r="D40" s="241">
        <v>0</v>
      </c>
      <c r="E40" s="240">
        <v>0</v>
      </c>
      <c r="F40" s="241">
        <f t="shared" si="8"/>
        <v>47.770999999999994</v>
      </c>
      <c r="G40" s="243">
        <f t="shared" si="9"/>
        <v>0.0010073261675993287</v>
      </c>
      <c r="H40" s="242">
        <v>0.239</v>
      </c>
      <c r="I40" s="288">
        <v>0</v>
      </c>
      <c r="J40" s="241"/>
      <c r="K40" s="240"/>
      <c r="L40" s="241">
        <f t="shared" si="10"/>
        <v>0.239</v>
      </c>
      <c r="M40" s="244" t="s">
        <v>50</v>
      </c>
      <c r="N40" s="242">
        <v>41.946</v>
      </c>
      <c r="O40" s="240">
        <v>154.229</v>
      </c>
      <c r="P40" s="241"/>
      <c r="Q40" s="240">
        <v>0</v>
      </c>
      <c r="R40" s="241">
        <f t="shared" si="11"/>
        <v>196.175</v>
      </c>
      <c r="S40" s="243">
        <f t="shared" si="12"/>
        <v>0.0005951110589781588</v>
      </c>
      <c r="T40" s="242">
        <v>38.431999999999995</v>
      </c>
      <c r="U40" s="240">
        <v>312.891</v>
      </c>
      <c r="V40" s="241"/>
      <c r="W40" s="240"/>
      <c r="X40" s="224">
        <f t="shared" si="13"/>
        <v>351.32300000000004</v>
      </c>
      <c r="Y40" s="239">
        <f t="shared" si="14"/>
        <v>-0.44161071151049036</v>
      </c>
    </row>
    <row r="41" spans="1:25" ht="19.5" customHeight="1">
      <c r="A41" s="245" t="s">
        <v>310</v>
      </c>
      <c r="B41" s="242">
        <v>5.552</v>
      </c>
      <c r="C41" s="240">
        <v>40.173</v>
      </c>
      <c r="D41" s="241">
        <v>0</v>
      </c>
      <c r="E41" s="240">
        <v>0</v>
      </c>
      <c r="F41" s="241">
        <f t="shared" si="8"/>
        <v>45.725</v>
      </c>
      <c r="G41" s="243">
        <f t="shared" si="9"/>
        <v>0.0009641830611349838</v>
      </c>
      <c r="H41" s="242">
        <v>0</v>
      </c>
      <c r="I41" s="288"/>
      <c r="J41" s="241"/>
      <c r="K41" s="240"/>
      <c r="L41" s="241">
        <f t="shared" si="10"/>
        <v>0</v>
      </c>
      <c r="M41" s="244" t="s">
        <v>50</v>
      </c>
      <c r="N41" s="242">
        <v>5.552</v>
      </c>
      <c r="O41" s="240">
        <v>40.173</v>
      </c>
      <c r="P41" s="241"/>
      <c r="Q41" s="240"/>
      <c r="R41" s="241">
        <f t="shared" si="11"/>
        <v>45.725</v>
      </c>
      <c r="S41" s="243">
        <f t="shared" si="12"/>
        <v>0.00013871009645355581</v>
      </c>
      <c r="T41" s="242">
        <v>0</v>
      </c>
      <c r="U41" s="240"/>
      <c r="V41" s="241"/>
      <c r="W41" s="240"/>
      <c r="X41" s="224">
        <f t="shared" si="13"/>
        <v>0</v>
      </c>
      <c r="Y41" s="239" t="str">
        <f t="shared" si="14"/>
        <v>         /0</v>
      </c>
    </row>
    <row r="42" spans="1:25" ht="19.5" customHeight="1" thickBot="1">
      <c r="A42" s="245" t="s">
        <v>266</v>
      </c>
      <c r="B42" s="242">
        <v>339.9939999999999</v>
      </c>
      <c r="C42" s="240">
        <v>0</v>
      </c>
      <c r="D42" s="241">
        <v>0</v>
      </c>
      <c r="E42" s="240">
        <v>0</v>
      </c>
      <c r="F42" s="471">
        <f t="shared" si="8"/>
        <v>339.9939999999999</v>
      </c>
      <c r="G42" s="243">
        <f t="shared" si="9"/>
        <v>0.0071693046623844195</v>
      </c>
      <c r="H42" s="242">
        <v>308.15100000000007</v>
      </c>
      <c r="I42" s="288">
        <v>0</v>
      </c>
      <c r="J42" s="241">
        <v>0</v>
      </c>
      <c r="K42" s="240"/>
      <c r="L42" s="471">
        <f t="shared" si="10"/>
        <v>308.15100000000007</v>
      </c>
      <c r="M42" s="244">
        <f aca="true" t="shared" si="16" ref="M42:M57">IF(ISERROR(F42/L42-1),"         /0",(F42/L42-1))</f>
        <v>0.10333570230179312</v>
      </c>
      <c r="N42" s="242">
        <v>2517.9780000000005</v>
      </c>
      <c r="O42" s="240">
        <v>209.12099999999998</v>
      </c>
      <c r="P42" s="241">
        <v>0.024</v>
      </c>
      <c r="Q42" s="240">
        <v>0.023</v>
      </c>
      <c r="R42" s="241">
        <f t="shared" si="11"/>
        <v>2727.1460000000006</v>
      </c>
      <c r="S42" s="243">
        <f t="shared" si="12"/>
        <v>0.008272994744733276</v>
      </c>
      <c r="T42" s="242">
        <v>2240.3700000000003</v>
      </c>
      <c r="U42" s="240">
        <v>639.1560000000001</v>
      </c>
      <c r="V42" s="241">
        <v>1350.5910000000001</v>
      </c>
      <c r="W42" s="240">
        <v>243.72799999999998</v>
      </c>
      <c r="X42" s="224">
        <f t="shared" si="13"/>
        <v>4473.845</v>
      </c>
      <c r="Y42" s="239">
        <f t="shared" si="14"/>
        <v>-0.3904245676817144</v>
      </c>
    </row>
    <row r="43" spans="1:25" s="231" customFormat="1" ht="19.5" customHeight="1">
      <c r="A43" s="238" t="s">
        <v>58</v>
      </c>
      <c r="B43" s="235">
        <f>SUM(B44:B51)</f>
        <v>2574.417</v>
      </c>
      <c r="C43" s="234">
        <f>SUM(C44:C51)</f>
        <v>1895.6899999999996</v>
      </c>
      <c r="D43" s="233">
        <f>SUM(D44:D51)</f>
        <v>78.593</v>
      </c>
      <c r="E43" s="234">
        <f>SUM(E44:E51)</f>
        <v>133.15</v>
      </c>
      <c r="F43" s="233">
        <f t="shared" si="8"/>
        <v>4681.849999999999</v>
      </c>
      <c r="G43" s="236">
        <f t="shared" si="9"/>
        <v>0.09872412170092561</v>
      </c>
      <c r="H43" s="235">
        <f>SUM(H44:H51)</f>
        <v>2247.1589999999997</v>
      </c>
      <c r="I43" s="234">
        <f>SUM(I44:I51)</f>
        <v>1652.5290000000002</v>
      </c>
      <c r="J43" s="233">
        <f>SUM(J44:J51)</f>
        <v>176.276</v>
      </c>
      <c r="K43" s="234">
        <f>SUM(K44:K51)</f>
        <v>160.204</v>
      </c>
      <c r="L43" s="233">
        <f t="shared" si="10"/>
        <v>4236.168</v>
      </c>
      <c r="M43" s="237">
        <f t="shared" si="16"/>
        <v>0.10520876414721991</v>
      </c>
      <c r="N43" s="235">
        <f>SUM(N44:N51)</f>
        <v>16728.343</v>
      </c>
      <c r="O43" s="234">
        <f>SUM(O44:O51)</f>
        <v>11553.105000000003</v>
      </c>
      <c r="P43" s="233">
        <f>SUM(P44:P51)</f>
        <v>203.078</v>
      </c>
      <c r="Q43" s="234">
        <f>SUM(Q44:Q51)</f>
        <v>1237.5430000000001</v>
      </c>
      <c r="R43" s="233">
        <f t="shared" si="11"/>
        <v>29722.069000000007</v>
      </c>
      <c r="S43" s="236">
        <f t="shared" si="12"/>
        <v>0.09016404719057938</v>
      </c>
      <c r="T43" s="235">
        <f>SUM(T44:T51)</f>
        <v>16242.847</v>
      </c>
      <c r="U43" s="234">
        <f>SUM(U44:U51)</f>
        <v>13358.132</v>
      </c>
      <c r="V43" s="233">
        <f>SUM(V44:V51)</f>
        <v>435.10699999999997</v>
      </c>
      <c r="W43" s="234">
        <f>SUM(W44:W51)</f>
        <v>555.85</v>
      </c>
      <c r="X43" s="233">
        <f t="shared" si="13"/>
        <v>30591.935999999998</v>
      </c>
      <c r="Y43" s="232">
        <f t="shared" si="14"/>
        <v>-0.028434519475981856</v>
      </c>
    </row>
    <row r="44" spans="1:25" s="215" customFormat="1" ht="19.5" customHeight="1">
      <c r="A44" s="230" t="s">
        <v>314</v>
      </c>
      <c r="B44" s="228">
        <v>1294.299</v>
      </c>
      <c r="C44" s="225">
        <v>935.581</v>
      </c>
      <c r="D44" s="224">
        <v>77.339</v>
      </c>
      <c r="E44" s="225">
        <v>94.873</v>
      </c>
      <c r="F44" s="224">
        <f t="shared" si="8"/>
        <v>2402.092</v>
      </c>
      <c r="G44" s="227">
        <f t="shared" si="9"/>
        <v>0.05065186260662341</v>
      </c>
      <c r="H44" s="228">
        <v>1084.62</v>
      </c>
      <c r="I44" s="225">
        <v>830.1170000000001</v>
      </c>
      <c r="J44" s="224">
        <v>173.786</v>
      </c>
      <c r="K44" s="225">
        <v>158.524</v>
      </c>
      <c r="L44" s="224">
        <f t="shared" si="10"/>
        <v>2247.047</v>
      </c>
      <c r="M44" s="229">
        <f t="shared" si="16"/>
        <v>0.06899944682955006</v>
      </c>
      <c r="N44" s="228">
        <v>7418.056999999999</v>
      </c>
      <c r="O44" s="225">
        <v>5370.533000000001</v>
      </c>
      <c r="P44" s="224">
        <v>189.548</v>
      </c>
      <c r="Q44" s="225">
        <v>1074.79</v>
      </c>
      <c r="R44" s="224">
        <f t="shared" si="11"/>
        <v>14052.928</v>
      </c>
      <c r="S44" s="227">
        <f t="shared" si="12"/>
        <v>0.04263057404778294</v>
      </c>
      <c r="T44" s="226">
        <v>8388.181</v>
      </c>
      <c r="U44" s="225">
        <v>7285.736999999998</v>
      </c>
      <c r="V44" s="224">
        <v>354.45799999999997</v>
      </c>
      <c r="W44" s="225">
        <v>471.279</v>
      </c>
      <c r="X44" s="224">
        <f t="shared" si="13"/>
        <v>16499.655</v>
      </c>
      <c r="Y44" s="223">
        <f t="shared" si="14"/>
        <v>-0.1482895854489078</v>
      </c>
    </row>
    <row r="45" spans="1:25" s="215" customFormat="1" ht="19.5" customHeight="1">
      <c r="A45" s="230" t="s">
        <v>315</v>
      </c>
      <c r="B45" s="228">
        <v>742.0889999999999</v>
      </c>
      <c r="C45" s="225">
        <v>596.021</v>
      </c>
      <c r="D45" s="224">
        <v>0</v>
      </c>
      <c r="E45" s="225">
        <v>0</v>
      </c>
      <c r="F45" s="224">
        <f t="shared" si="8"/>
        <v>1338.11</v>
      </c>
      <c r="G45" s="227">
        <f t="shared" si="9"/>
        <v>0.028216139878301433</v>
      </c>
      <c r="H45" s="228">
        <v>647.704</v>
      </c>
      <c r="I45" s="225">
        <v>578.229</v>
      </c>
      <c r="J45" s="224"/>
      <c r="K45" s="225"/>
      <c r="L45" s="224">
        <f t="shared" si="10"/>
        <v>1225.933</v>
      </c>
      <c r="M45" s="229">
        <f t="shared" si="16"/>
        <v>0.09150336927058822</v>
      </c>
      <c r="N45" s="228">
        <v>5274.557999999999</v>
      </c>
      <c r="O45" s="225">
        <v>4259.444</v>
      </c>
      <c r="P45" s="224">
        <v>0</v>
      </c>
      <c r="Q45" s="225">
        <v>0</v>
      </c>
      <c r="R45" s="224">
        <f t="shared" si="11"/>
        <v>9534.002</v>
      </c>
      <c r="S45" s="227">
        <f t="shared" si="12"/>
        <v>0.02892208500838478</v>
      </c>
      <c r="T45" s="226">
        <v>4413.334999999999</v>
      </c>
      <c r="U45" s="225">
        <v>4035.146000000001</v>
      </c>
      <c r="V45" s="224"/>
      <c r="W45" s="225"/>
      <c r="X45" s="224">
        <f t="shared" si="13"/>
        <v>8448.481</v>
      </c>
      <c r="Y45" s="223">
        <f t="shared" si="14"/>
        <v>0.1284871209392553</v>
      </c>
    </row>
    <row r="46" spans="1:25" s="215" customFormat="1" ht="19.5" customHeight="1">
      <c r="A46" s="230" t="s">
        <v>316</v>
      </c>
      <c r="B46" s="228">
        <v>151.388</v>
      </c>
      <c r="C46" s="225">
        <v>209.83</v>
      </c>
      <c r="D46" s="224">
        <v>0</v>
      </c>
      <c r="E46" s="225">
        <v>0</v>
      </c>
      <c r="F46" s="224">
        <f>SUM(B46:E46)</f>
        <v>361.218</v>
      </c>
      <c r="G46" s="227">
        <f>F46/$F$9</f>
        <v>0.007616845860624529</v>
      </c>
      <c r="H46" s="228">
        <v>19.536</v>
      </c>
      <c r="I46" s="225">
        <v>56.613</v>
      </c>
      <c r="J46" s="224">
        <v>0</v>
      </c>
      <c r="K46" s="225">
        <v>0</v>
      </c>
      <c r="L46" s="224">
        <f>SUM(H46:K46)</f>
        <v>76.149</v>
      </c>
      <c r="M46" s="229">
        <f t="shared" si="16"/>
        <v>3.7435685301185835</v>
      </c>
      <c r="N46" s="228">
        <v>585.718</v>
      </c>
      <c r="O46" s="225">
        <v>977.941</v>
      </c>
      <c r="P46" s="224">
        <v>0</v>
      </c>
      <c r="Q46" s="225">
        <v>16.459</v>
      </c>
      <c r="R46" s="224">
        <f>SUM(N46:Q46)</f>
        <v>1580.1180000000002</v>
      </c>
      <c r="S46" s="227">
        <f>R46/$R$9</f>
        <v>0.004793402300448326</v>
      </c>
      <c r="T46" s="226">
        <v>487.455</v>
      </c>
      <c r="U46" s="225">
        <v>749.3009999999999</v>
      </c>
      <c r="V46" s="224">
        <v>0</v>
      </c>
      <c r="W46" s="225">
        <v>21.652</v>
      </c>
      <c r="X46" s="224">
        <f>SUM(T46:W46)</f>
        <v>1258.408</v>
      </c>
      <c r="Y46" s="223">
        <f>IF(ISERROR(R46/X46-1),"         /0",IF(R46/X46&gt;5,"  *  ",(R46/X46-1)))</f>
        <v>0.2556484065581277</v>
      </c>
    </row>
    <row r="47" spans="1:25" s="215" customFormat="1" ht="19.5" customHeight="1">
      <c r="A47" s="230" t="s">
        <v>317</v>
      </c>
      <c r="B47" s="228">
        <v>81.634</v>
      </c>
      <c r="C47" s="225">
        <v>16.457</v>
      </c>
      <c r="D47" s="224">
        <v>0.12</v>
      </c>
      <c r="E47" s="225">
        <v>0</v>
      </c>
      <c r="F47" s="224">
        <f>SUM(B47:E47)</f>
        <v>98.21100000000001</v>
      </c>
      <c r="G47" s="227">
        <f>F47/$F$9</f>
        <v>0.0020709323699754597</v>
      </c>
      <c r="H47" s="228">
        <v>97.749</v>
      </c>
      <c r="I47" s="225">
        <v>23.708</v>
      </c>
      <c r="J47" s="224">
        <v>0</v>
      </c>
      <c r="K47" s="225">
        <v>0</v>
      </c>
      <c r="L47" s="224">
        <f>SUM(H47:K47)</f>
        <v>121.457</v>
      </c>
      <c r="M47" s="229">
        <f>IF(ISERROR(F47/L47-1),"         /0",(F47/L47-1))</f>
        <v>-0.19139283861778222</v>
      </c>
      <c r="N47" s="228">
        <v>649.114</v>
      </c>
      <c r="O47" s="225">
        <v>122.23399999999998</v>
      </c>
      <c r="P47" s="224">
        <v>0.12</v>
      </c>
      <c r="Q47" s="225">
        <v>0</v>
      </c>
      <c r="R47" s="224">
        <f>SUM(N47:Q47)</f>
        <v>771.468</v>
      </c>
      <c r="S47" s="227">
        <f>R47/$R$9</f>
        <v>0.0023403040063604548</v>
      </c>
      <c r="T47" s="226">
        <v>629.453</v>
      </c>
      <c r="U47" s="225">
        <v>191.322</v>
      </c>
      <c r="V47" s="224">
        <v>0</v>
      </c>
      <c r="W47" s="225">
        <v>0</v>
      </c>
      <c r="X47" s="224">
        <f>SUM(T47:W47)</f>
        <v>820.775</v>
      </c>
      <c r="Y47" s="223">
        <f>IF(ISERROR(R47/X47-1),"         /0",IF(R47/X47&gt;5,"  *  ",(R47/X47-1)))</f>
        <v>-0.0600737108220889</v>
      </c>
    </row>
    <row r="48" spans="1:25" s="215" customFormat="1" ht="19.5" customHeight="1">
      <c r="A48" s="230" t="s">
        <v>320</v>
      </c>
      <c r="B48" s="228">
        <v>51.591</v>
      </c>
      <c r="C48" s="225">
        <v>40.406</v>
      </c>
      <c r="D48" s="224">
        <v>0</v>
      </c>
      <c r="E48" s="225">
        <v>0</v>
      </c>
      <c r="F48" s="224">
        <f>SUM(B48:E48)</f>
        <v>91.997</v>
      </c>
      <c r="G48" s="227">
        <f>F48/$F$9</f>
        <v>0.0019399004718476786</v>
      </c>
      <c r="H48" s="228">
        <v>128.908</v>
      </c>
      <c r="I48" s="225">
        <v>32.501000000000005</v>
      </c>
      <c r="J48" s="224"/>
      <c r="K48" s="225"/>
      <c r="L48" s="224">
        <f>SUM(H48:K48)</f>
        <v>161.409</v>
      </c>
      <c r="M48" s="229">
        <f>IF(ISERROR(F48/L48-1),"         /0",(F48/L48-1))</f>
        <v>-0.4300379780557465</v>
      </c>
      <c r="N48" s="228">
        <v>316.67900000000003</v>
      </c>
      <c r="O48" s="225">
        <v>262.081</v>
      </c>
      <c r="P48" s="224"/>
      <c r="Q48" s="225"/>
      <c r="R48" s="224">
        <f>SUM(N48:Q48)</f>
        <v>578.76</v>
      </c>
      <c r="S48" s="227">
        <f>R48/$R$9</f>
        <v>0.0017557103427765983</v>
      </c>
      <c r="T48" s="226">
        <v>615.473</v>
      </c>
      <c r="U48" s="225">
        <v>257.59799999999996</v>
      </c>
      <c r="V48" s="224"/>
      <c r="W48" s="225"/>
      <c r="X48" s="224">
        <f>SUM(T48:W48)</f>
        <v>873.0709999999999</v>
      </c>
      <c r="Y48" s="223">
        <f>IF(ISERROR(R48/X48-1),"         /0",IF(R48/X48&gt;5,"  *  ",(R48/X48-1)))</f>
        <v>-0.33709858648380253</v>
      </c>
    </row>
    <row r="49" spans="1:25" s="215" customFormat="1" ht="19.5" customHeight="1">
      <c r="A49" s="230" t="s">
        <v>324</v>
      </c>
      <c r="B49" s="228">
        <v>33.425</v>
      </c>
      <c r="C49" s="225">
        <v>7.3</v>
      </c>
      <c r="D49" s="224">
        <v>0</v>
      </c>
      <c r="E49" s="225">
        <v>0</v>
      </c>
      <c r="F49" s="224">
        <f t="shared" si="8"/>
        <v>40.724999999999994</v>
      </c>
      <c r="G49" s="227">
        <f t="shared" si="9"/>
        <v>0.0008587502496385393</v>
      </c>
      <c r="H49" s="228">
        <v>31.676000000000002</v>
      </c>
      <c r="I49" s="225">
        <v>4.116</v>
      </c>
      <c r="J49" s="224"/>
      <c r="K49" s="225"/>
      <c r="L49" s="224">
        <f t="shared" si="10"/>
        <v>35.792</v>
      </c>
      <c r="M49" s="229">
        <f t="shared" si="16"/>
        <v>0.13782409476978064</v>
      </c>
      <c r="N49" s="228">
        <v>250.38399999999996</v>
      </c>
      <c r="O49" s="225">
        <v>75.454</v>
      </c>
      <c r="P49" s="224">
        <v>0</v>
      </c>
      <c r="Q49" s="225"/>
      <c r="R49" s="224">
        <f t="shared" si="11"/>
        <v>325.83799999999997</v>
      </c>
      <c r="S49" s="227">
        <f t="shared" si="12"/>
        <v>0.0009884531527224432</v>
      </c>
      <c r="T49" s="226">
        <v>233.751</v>
      </c>
      <c r="U49" s="225">
        <v>15.96</v>
      </c>
      <c r="V49" s="224"/>
      <c r="W49" s="225"/>
      <c r="X49" s="224">
        <f t="shared" si="13"/>
        <v>249.711</v>
      </c>
      <c r="Y49" s="223">
        <f t="shared" si="14"/>
        <v>0.3048604186439523</v>
      </c>
    </row>
    <row r="50" spans="1:25" s="215" customFormat="1" ht="19.5" customHeight="1">
      <c r="A50" s="230" t="s">
        <v>318</v>
      </c>
      <c r="B50" s="228">
        <v>24.883</v>
      </c>
      <c r="C50" s="225">
        <v>7.859</v>
      </c>
      <c r="D50" s="224">
        <v>0</v>
      </c>
      <c r="E50" s="225">
        <v>0</v>
      </c>
      <c r="F50" s="224">
        <f t="shared" si="8"/>
        <v>32.742</v>
      </c>
      <c r="G50" s="227">
        <f t="shared" si="9"/>
        <v>0.0006904162228033163</v>
      </c>
      <c r="H50" s="228">
        <v>26.822</v>
      </c>
      <c r="I50" s="225">
        <v>12.113</v>
      </c>
      <c r="J50" s="224"/>
      <c r="K50" s="225"/>
      <c r="L50" s="224">
        <f t="shared" si="10"/>
        <v>38.935</v>
      </c>
      <c r="M50" s="229">
        <f t="shared" si="16"/>
        <v>-0.15905997174778486</v>
      </c>
      <c r="N50" s="228">
        <v>153.06500000000003</v>
      </c>
      <c r="O50" s="225">
        <v>46.787</v>
      </c>
      <c r="P50" s="224"/>
      <c r="Q50" s="225">
        <v>0</v>
      </c>
      <c r="R50" s="224">
        <f t="shared" si="11"/>
        <v>199.85200000000003</v>
      </c>
      <c r="S50" s="227">
        <f t="shared" si="12"/>
        <v>0.000606265504569405</v>
      </c>
      <c r="T50" s="226">
        <v>160.029</v>
      </c>
      <c r="U50" s="225">
        <v>85.933</v>
      </c>
      <c r="V50" s="224">
        <v>0</v>
      </c>
      <c r="W50" s="225">
        <v>0</v>
      </c>
      <c r="X50" s="224">
        <f t="shared" si="13"/>
        <v>245.962</v>
      </c>
      <c r="Y50" s="223">
        <f t="shared" si="14"/>
        <v>-0.18746798285914068</v>
      </c>
    </row>
    <row r="51" spans="1:25" s="215" customFormat="1" ht="19.5" customHeight="1" thickBot="1">
      <c r="A51" s="230" t="s">
        <v>266</v>
      </c>
      <c r="B51" s="228">
        <v>195.10800000000003</v>
      </c>
      <c r="C51" s="225">
        <v>82.23599999999999</v>
      </c>
      <c r="D51" s="224">
        <v>1.1340000000000001</v>
      </c>
      <c r="E51" s="225">
        <v>38.276999999999994</v>
      </c>
      <c r="F51" s="224">
        <f t="shared" si="8"/>
        <v>316.75500000000005</v>
      </c>
      <c r="G51" s="227">
        <f t="shared" si="9"/>
        <v>0.006679274041111248</v>
      </c>
      <c r="H51" s="228">
        <v>210.144</v>
      </c>
      <c r="I51" s="225">
        <v>115.13199999999999</v>
      </c>
      <c r="J51" s="224">
        <v>2.49</v>
      </c>
      <c r="K51" s="225">
        <v>1.6800000000000002</v>
      </c>
      <c r="L51" s="224">
        <f t="shared" si="10"/>
        <v>329.446</v>
      </c>
      <c r="M51" s="229">
        <f t="shared" si="16"/>
        <v>-0.03852224643795943</v>
      </c>
      <c r="N51" s="228">
        <v>2080.768000000001</v>
      </c>
      <c r="O51" s="225">
        <v>438.631</v>
      </c>
      <c r="P51" s="224">
        <v>13.409999999999995</v>
      </c>
      <c r="Q51" s="225">
        <v>146.29399999999998</v>
      </c>
      <c r="R51" s="224">
        <f t="shared" si="11"/>
        <v>2679.1030000000005</v>
      </c>
      <c r="S51" s="227">
        <f t="shared" si="12"/>
        <v>0.008127252827534409</v>
      </c>
      <c r="T51" s="226">
        <v>1315.17</v>
      </c>
      <c r="U51" s="225">
        <v>737.1350000000002</v>
      </c>
      <c r="V51" s="224">
        <v>80.64899999999999</v>
      </c>
      <c r="W51" s="225">
        <v>62.91899999999999</v>
      </c>
      <c r="X51" s="224">
        <f t="shared" si="13"/>
        <v>2195.873</v>
      </c>
      <c r="Y51" s="223">
        <f t="shared" si="14"/>
        <v>0.22006281784055837</v>
      </c>
    </row>
    <row r="52" spans="1:25" s="231" customFormat="1" ht="19.5" customHeight="1">
      <c r="A52" s="238" t="s">
        <v>57</v>
      </c>
      <c r="B52" s="235">
        <f>SUM(B53:B56)</f>
        <v>314.657</v>
      </c>
      <c r="C52" s="234">
        <f>SUM(C53:C56)</f>
        <v>187.15800000000002</v>
      </c>
      <c r="D52" s="233">
        <f>SUM(D53:D56)</f>
        <v>0</v>
      </c>
      <c r="E52" s="234">
        <f>SUM(E53:E56)</f>
        <v>0</v>
      </c>
      <c r="F52" s="233">
        <f t="shared" si="8"/>
        <v>501.815</v>
      </c>
      <c r="G52" s="236">
        <f t="shared" si="9"/>
        <v>0.010581553260217647</v>
      </c>
      <c r="H52" s="235">
        <f>SUM(H53:H56)</f>
        <v>402.819</v>
      </c>
      <c r="I52" s="234">
        <f>SUM(I53:I56)</f>
        <v>170.244</v>
      </c>
      <c r="J52" s="233">
        <f>SUM(J53:J56)</f>
        <v>0.1</v>
      </c>
      <c r="K52" s="234">
        <f>SUM(K53:K56)</f>
        <v>0.2</v>
      </c>
      <c r="L52" s="233">
        <f t="shared" si="10"/>
        <v>573.363</v>
      </c>
      <c r="M52" s="237">
        <f t="shared" si="16"/>
        <v>-0.12478656627651252</v>
      </c>
      <c r="N52" s="235">
        <f>SUM(N53:N56)</f>
        <v>2976.7509999999997</v>
      </c>
      <c r="O52" s="234">
        <f>SUM(O53:O56)</f>
        <v>1235.116</v>
      </c>
      <c r="P52" s="233">
        <f>SUM(P53:P56)</f>
        <v>1.083</v>
      </c>
      <c r="Q52" s="234">
        <f>SUM(Q53:Q56)</f>
        <v>457.239</v>
      </c>
      <c r="R52" s="233">
        <f t="shared" si="11"/>
        <v>4670.188999999999</v>
      </c>
      <c r="S52" s="236">
        <f t="shared" si="12"/>
        <v>0.014167356296256648</v>
      </c>
      <c r="T52" s="235">
        <f>SUM(T53:T56)</f>
        <v>3625.4859999999994</v>
      </c>
      <c r="U52" s="234">
        <f>SUM(U53:U56)</f>
        <v>1356.592</v>
      </c>
      <c r="V52" s="233">
        <f>SUM(V53:V56)</f>
        <v>0.37500000000000006</v>
      </c>
      <c r="W52" s="234">
        <f>SUM(W53:W56)</f>
        <v>8.104</v>
      </c>
      <c r="X52" s="233">
        <f t="shared" si="13"/>
        <v>4990.557</v>
      </c>
      <c r="Y52" s="232">
        <f t="shared" si="14"/>
        <v>-0.064194838371749</v>
      </c>
    </row>
    <row r="53" spans="1:25" ht="19.5" customHeight="1">
      <c r="A53" s="230" t="s">
        <v>325</v>
      </c>
      <c r="B53" s="228">
        <v>52.242</v>
      </c>
      <c r="C53" s="225">
        <v>110.84800000000001</v>
      </c>
      <c r="D53" s="224">
        <v>0</v>
      </c>
      <c r="E53" s="225">
        <v>0</v>
      </c>
      <c r="F53" s="224">
        <f t="shared" si="8"/>
        <v>163.09</v>
      </c>
      <c r="G53" s="227">
        <f t="shared" si="9"/>
        <v>0.0034390074453910222</v>
      </c>
      <c r="H53" s="228">
        <v>19.387</v>
      </c>
      <c r="I53" s="225">
        <v>130.864</v>
      </c>
      <c r="J53" s="224"/>
      <c r="K53" s="225"/>
      <c r="L53" s="224">
        <f t="shared" si="10"/>
        <v>150.251</v>
      </c>
      <c r="M53" s="229">
        <f t="shared" si="16"/>
        <v>0.08545034642032334</v>
      </c>
      <c r="N53" s="228">
        <v>240.121</v>
      </c>
      <c r="O53" s="225">
        <v>437.601</v>
      </c>
      <c r="P53" s="224">
        <v>0.593</v>
      </c>
      <c r="Q53" s="225">
        <v>0</v>
      </c>
      <c r="R53" s="224">
        <f t="shared" si="11"/>
        <v>678.3149999999999</v>
      </c>
      <c r="S53" s="227">
        <f t="shared" si="12"/>
        <v>0.002057717639713367</v>
      </c>
      <c r="T53" s="226">
        <v>102.22999999999999</v>
      </c>
      <c r="U53" s="225">
        <v>465.4810000000001</v>
      </c>
      <c r="V53" s="224">
        <v>0</v>
      </c>
      <c r="W53" s="225">
        <v>0</v>
      </c>
      <c r="X53" s="224">
        <f t="shared" si="13"/>
        <v>567.7110000000001</v>
      </c>
      <c r="Y53" s="223">
        <f t="shared" si="14"/>
        <v>0.19482447935657365</v>
      </c>
    </row>
    <row r="54" spans="1:25" ht="19.5" customHeight="1">
      <c r="A54" s="230" t="s">
        <v>327</v>
      </c>
      <c r="B54" s="228">
        <v>150.506</v>
      </c>
      <c r="C54" s="225">
        <v>1.987</v>
      </c>
      <c r="D54" s="224">
        <v>0</v>
      </c>
      <c r="E54" s="225">
        <v>0</v>
      </c>
      <c r="F54" s="224">
        <f t="shared" si="8"/>
        <v>152.493</v>
      </c>
      <c r="G54" s="227">
        <f t="shared" si="9"/>
        <v>0.003215553144705458</v>
      </c>
      <c r="H54" s="228">
        <v>187.159</v>
      </c>
      <c r="I54" s="225">
        <v>34.524</v>
      </c>
      <c r="J54" s="224">
        <v>0.1</v>
      </c>
      <c r="K54" s="225">
        <v>0.1</v>
      </c>
      <c r="L54" s="224">
        <f t="shared" si="10"/>
        <v>221.88299999999998</v>
      </c>
      <c r="M54" s="229">
        <f t="shared" si="16"/>
        <v>-0.3127323859872094</v>
      </c>
      <c r="N54" s="228">
        <v>1500.6949999999997</v>
      </c>
      <c r="O54" s="225">
        <v>298.89900000000006</v>
      </c>
      <c r="P54" s="224">
        <v>0.49</v>
      </c>
      <c r="Q54" s="225">
        <v>0</v>
      </c>
      <c r="R54" s="224">
        <f t="shared" si="11"/>
        <v>1800.0839999999998</v>
      </c>
      <c r="S54" s="227">
        <f t="shared" si="12"/>
        <v>0.005460685079595463</v>
      </c>
      <c r="T54" s="226">
        <v>2024.5259999999998</v>
      </c>
      <c r="U54" s="225">
        <v>325.038</v>
      </c>
      <c r="V54" s="224">
        <v>0.30000000000000004</v>
      </c>
      <c r="W54" s="225">
        <v>6.7219999999999995</v>
      </c>
      <c r="X54" s="224">
        <f t="shared" si="13"/>
        <v>2356.5860000000002</v>
      </c>
      <c r="Y54" s="223">
        <f t="shared" si="14"/>
        <v>-0.23614754564441964</v>
      </c>
    </row>
    <row r="55" spans="1:25" ht="19.5" customHeight="1">
      <c r="A55" s="230" t="s">
        <v>326</v>
      </c>
      <c r="B55" s="228">
        <v>23.668</v>
      </c>
      <c r="C55" s="225">
        <v>12.914</v>
      </c>
      <c r="D55" s="224">
        <v>0</v>
      </c>
      <c r="E55" s="225">
        <v>0</v>
      </c>
      <c r="F55" s="224">
        <f t="shared" si="8"/>
        <v>36.582</v>
      </c>
      <c r="G55" s="227">
        <f t="shared" si="9"/>
        <v>0.0007713886220325856</v>
      </c>
      <c r="H55" s="228">
        <v>85.687</v>
      </c>
      <c r="I55" s="225">
        <v>4.856</v>
      </c>
      <c r="J55" s="224"/>
      <c r="K55" s="225"/>
      <c r="L55" s="224">
        <f t="shared" si="10"/>
        <v>90.54299999999999</v>
      </c>
      <c r="M55" s="229">
        <f t="shared" si="16"/>
        <v>-0.5959709751167953</v>
      </c>
      <c r="N55" s="228">
        <v>799.312</v>
      </c>
      <c r="O55" s="225">
        <v>104.47400000000002</v>
      </c>
      <c r="P55" s="224">
        <v>0</v>
      </c>
      <c r="Q55" s="225">
        <v>0.07</v>
      </c>
      <c r="R55" s="224">
        <f t="shared" si="11"/>
        <v>903.8560000000001</v>
      </c>
      <c r="S55" s="227">
        <f t="shared" si="12"/>
        <v>0.0027419125848031746</v>
      </c>
      <c r="T55" s="226">
        <v>842.8359999999999</v>
      </c>
      <c r="U55" s="225">
        <v>60.875</v>
      </c>
      <c r="V55" s="224">
        <v>0</v>
      </c>
      <c r="W55" s="225">
        <v>0</v>
      </c>
      <c r="X55" s="224">
        <f t="shared" si="13"/>
        <v>903.7109999999999</v>
      </c>
      <c r="Y55" s="223">
        <f t="shared" si="14"/>
        <v>0.00016044952423976966</v>
      </c>
    </row>
    <row r="56" spans="1:25" ht="19.5" customHeight="1" thickBot="1">
      <c r="A56" s="230" t="s">
        <v>266</v>
      </c>
      <c r="B56" s="228">
        <v>88.24099999999999</v>
      </c>
      <c r="C56" s="225">
        <v>61.409</v>
      </c>
      <c r="D56" s="224">
        <v>0</v>
      </c>
      <c r="E56" s="225">
        <v>0</v>
      </c>
      <c r="F56" s="224">
        <f t="shared" si="8"/>
        <v>149.64999999999998</v>
      </c>
      <c r="G56" s="227">
        <f t="shared" si="9"/>
        <v>0.0031556040480885793</v>
      </c>
      <c r="H56" s="228">
        <v>110.586</v>
      </c>
      <c r="I56" s="225">
        <v>0</v>
      </c>
      <c r="J56" s="224">
        <v>0</v>
      </c>
      <c r="K56" s="225">
        <v>0.1</v>
      </c>
      <c r="L56" s="224">
        <f t="shared" si="10"/>
        <v>110.68599999999999</v>
      </c>
      <c r="M56" s="229">
        <f t="shared" si="16"/>
        <v>0.352022839383481</v>
      </c>
      <c r="N56" s="228">
        <v>436.623</v>
      </c>
      <c r="O56" s="225">
        <v>394.142</v>
      </c>
      <c r="P56" s="224">
        <v>0</v>
      </c>
      <c r="Q56" s="225">
        <v>457.169</v>
      </c>
      <c r="R56" s="224">
        <f t="shared" si="11"/>
        <v>1287.934</v>
      </c>
      <c r="S56" s="227">
        <f t="shared" si="12"/>
        <v>0.0039070409921446465</v>
      </c>
      <c r="T56" s="226">
        <v>655.8939999999999</v>
      </c>
      <c r="U56" s="225">
        <v>505.198</v>
      </c>
      <c r="V56" s="224">
        <v>0.075</v>
      </c>
      <c r="W56" s="225">
        <v>1.3820000000000001</v>
      </c>
      <c r="X56" s="224">
        <f t="shared" si="13"/>
        <v>1162.549</v>
      </c>
      <c r="Y56" s="223">
        <f t="shared" si="14"/>
        <v>0.10785351843234126</v>
      </c>
    </row>
    <row r="57" spans="1:25" s="215" customFormat="1" ht="19.5" customHeight="1" thickBot="1">
      <c r="A57" s="222" t="s">
        <v>56</v>
      </c>
      <c r="B57" s="219">
        <v>102.537</v>
      </c>
      <c r="C57" s="218">
        <v>0</v>
      </c>
      <c r="D57" s="217">
        <v>0.19</v>
      </c>
      <c r="E57" s="218">
        <v>0.19</v>
      </c>
      <c r="F57" s="217">
        <f t="shared" si="8"/>
        <v>102.917</v>
      </c>
      <c r="G57" s="220">
        <f t="shared" si="9"/>
        <v>0.002170165732155913</v>
      </c>
      <c r="H57" s="219">
        <v>66.363</v>
      </c>
      <c r="I57" s="218">
        <v>8.116</v>
      </c>
      <c r="J57" s="217">
        <v>0</v>
      </c>
      <c r="K57" s="218">
        <v>0</v>
      </c>
      <c r="L57" s="217">
        <f t="shared" si="10"/>
        <v>74.479</v>
      </c>
      <c r="M57" s="221">
        <f t="shared" si="16"/>
        <v>0.3818257495401389</v>
      </c>
      <c r="N57" s="219">
        <v>571.0820000000001</v>
      </c>
      <c r="O57" s="218">
        <v>62.33599999999999</v>
      </c>
      <c r="P57" s="217">
        <v>0.73</v>
      </c>
      <c r="Q57" s="218">
        <v>66.019</v>
      </c>
      <c r="R57" s="217">
        <f t="shared" si="11"/>
        <v>700.1670000000001</v>
      </c>
      <c r="S57" s="220">
        <f t="shared" si="12"/>
        <v>0.0021240072630639</v>
      </c>
      <c r="T57" s="219">
        <v>535.316</v>
      </c>
      <c r="U57" s="218">
        <v>26.658</v>
      </c>
      <c r="V57" s="217">
        <v>0.15</v>
      </c>
      <c r="W57" s="218">
        <v>0</v>
      </c>
      <c r="X57" s="217">
        <f t="shared" si="13"/>
        <v>562.124</v>
      </c>
      <c r="Y57" s="216">
        <f t="shared" si="14"/>
        <v>0.2455739303071922</v>
      </c>
    </row>
    <row r="58" ht="15" thickTop="1">
      <c r="A58" s="116" t="s">
        <v>43</v>
      </c>
    </row>
    <row r="59" ht="14.25">
      <c r="A59" s="116" t="s">
        <v>55</v>
      </c>
    </row>
    <row r="60" ht="14.25">
      <c r="A60" s="123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8:Y65536 M58:M65536 Y3 M3 M5 Y5 Y7:Y8 M7:M8">
    <cfRule type="cellIs" priority="4" dxfId="93" operator="lessThan" stopIfTrue="1">
      <formula>0</formula>
    </cfRule>
  </conditionalFormatting>
  <conditionalFormatting sqref="Y9:Y57 M9:M57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Y51 M51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2:W5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50"/>
  <sheetViews>
    <sheetView showGridLines="0" zoomScale="80" zoomScaleNormal="80" zoomScalePageLayoutView="0" workbookViewId="0" topLeftCell="A4">
      <selection activeCell="T47" sqref="T47:W47"/>
    </sheetView>
  </sheetViews>
  <sheetFormatPr defaultColWidth="8.00390625" defaultRowHeight="15"/>
  <cols>
    <col min="1" max="1" width="20.28125" style="123" customWidth="1"/>
    <col min="2" max="2" width="8.7109375" style="123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28125" style="123" bestFit="1" customWidth="1"/>
    <col min="7" max="7" width="11.28125" style="123" customWidth="1"/>
    <col min="8" max="8" width="9.28125" style="123" bestFit="1" customWidth="1"/>
    <col min="9" max="9" width="9.7109375" style="123" bestFit="1" customWidth="1"/>
    <col min="10" max="10" width="8.7109375" style="123" customWidth="1"/>
    <col min="11" max="11" width="9.7109375" style="123" bestFit="1" customWidth="1"/>
    <col min="12" max="12" width="9.28125" style="123" bestFit="1" customWidth="1"/>
    <col min="13" max="13" width="9.28125" style="123" customWidth="1"/>
    <col min="14" max="14" width="9.7109375" style="123" customWidth="1"/>
    <col min="15" max="15" width="10.8515625" style="123" customWidth="1"/>
    <col min="16" max="16" width="9.7109375" style="123" customWidth="1"/>
    <col min="17" max="17" width="10.140625" style="123" customWidth="1"/>
    <col min="18" max="18" width="10.7109375" style="123" customWidth="1"/>
    <col min="19" max="19" width="11.00390625" style="123" customWidth="1"/>
    <col min="20" max="24" width="10.28125" style="123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587" t="s">
        <v>28</v>
      </c>
      <c r="Y1" s="588"/>
    </row>
    <row r="2" ht="5.25" customHeight="1" thickBot="1"/>
    <row r="3" spans="1:25" ht="24" customHeight="1" thickTop="1">
      <c r="A3" s="644" t="s">
        <v>72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6"/>
    </row>
    <row r="4" spans="1:25" ht="21" customHeight="1" thickBot="1">
      <c r="A4" s="653" t="s">
        <v>45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5"/>
    </row>
    <row r="5" spans="1:25" s="265" customFormat="1" ht="18" customHeight="1" thickBot="1" thickTop="1">
      <c r="A5" s="592" t="s">
        <v>71</v>
      </c>
      <c r="B5" s="637" t="s">
        <v>36</v>
      </c>
      <c r="C5" s="638"/>
      <c r="D5" s="638"/>
      <c r="E5" s="638"/>
      <c r="F5" s="638"/>
      <c r="G5" s="638"/>
      <c r="H5" s="638"/>
      <c r="I5" s="638"/>
      <c r="J5" s="639"/>
      <c r="K5" s="639"/>
      <c r="L5" s="639"/>
      <c r="M5" s="640"/>
      <c r="N5" s="637" t="s">
        <v>35</v>
      </c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41"/>
    </row>
    <row r="6" spans="1:25" s="163" customFormat="1" ht="26.25" customHeight="1" thickBot="1">
      <c r="A6" s="593"/>
      <c r="B6" s="629" t="s">
        <v>155</v>
      </c>
      <c r="C6" s="630"/>
      <c r="D6" s="630"/>
      <c r="E6" s="630"/>
      <c r="F6" s="630"/>
      <c r="G6" s="634" t="s">
        <v>34</v>
      </c>
      <c r="H6" s="629" t="s">
        <v>156</v>
      </c>
      <c r="I6" s="630"/>
      <c r="J6" s="630"/>
      <c r="K6" s="630"/>
      <c r="L6" s="630"/>
      <c r="M6" s="631" t="s">
        <v>33</v>
      </c>
      <c r="N6" s="629" t="s">
        <v>157</v>
      </c>
      <c r="O6" s="630"/>
      <c r="P6" s="630"/>
      <c r="Q6" s="630"/>
      <c r="R6" s="630"/>
      <c r="S6" s="634" t="s">
        <v>34</v>
      </c>
      <c r="T6" s="629" t="s">
        <v>158</v>
      </c>
      <c r="U6" s="630"/>
      <c r="V6" s="630"/>
      <c r="W6" s="630"/>
      <c r="X6" s="630"/>
      <c r="Y6" s="647" t="s">
        <v>33</v>
      </c>
    </row>
    <row r="7" spans="1:25" s="163" customFormat="1" ht="26.25" customHeight="1">
      <c r="A7" s="594"/>
      <c r="B7" s="605" t="s">
        <v>22</v>
      </c>
      <c r="C7" s="597"/>
      <c r="D7" s="596" t="s">
        <v>21</v>
      </c>
      <c r="E7" s="597"/>
      <c r="F7" s="660" t="s">
        <v>17</v>
      </c>
      <c r="G7" s="635"/>
      <c r="H7" s="605" t="s">
        <v>22</v>
      </c>
      <c r="I7" s="597"/>
      <c r="J7" s="596" t="s">
        <v>21</v>
      </c>
      <c r="K7" s="597"/>
      <c r="L7" s="660" t="s">
        <v>17</v>
      </c>
      <c r="M7" s="632"/>
      <c r="N7" s="605" t="s">
        <v>22</v>
      </c>
      <c r="O7" s="597"/>
      <c r="P7" s="596" t="s">
        <v>21</v>
      </c>
      <c r="Q7" s="597"/>
      <c r="R7" s="660" t="s">
        <v>17</v>
      </c>
      <c r="S7" s="635"/>
      <c r="T7" s="605" t="s">
        <v>22</v>
      </c>
      <c r="U7" s="597"/>
      <c r="V7" s="596" t="s">
        <v>21</v>
      </c>
      <c r="W7" s="597"/>
      <c r="X7" s="660" t="s">
        <v>17</v>
      </c>
      <c r="Y7" s="648"/>
    </row>
    <row r="8" spans="1:25" s="261" customFormat="1" ht="15.75" customHeight="1" thickBot="1">
      <c r="A8" s="595"/>
      <c r="B8" s="264" t="s">
        <v>31</v>
      </c>
      <c r="C8" s="262" t="s">
        <v>30</v>
      </c>
      <c r="D8" s="263" t="s">
        <v>31</v>
      </c>
      <c r="E8" s="262" t="s">
        <v>30</v>
      </c>
      <c r="F8" s="643"/>
      <c r="G8" s="636"/>
      <c r="H8" s="264" t="s">
        <v>31</v>
      </c>
      <c r="I8" s="262" t="s">
        <v>30</v>
      </c>
      <c r="J8" s="263" t="s">
        <v>31</v>
      </c>
      <c r="K8" s="262" t="s">
        <v>30</v>
      </c>
      <c r="L8" s="643"/>
      <c r="M8" s="633"/>
      <c r="N8" s="264" t="s">
        <v>31</v>
      </c>
      <c r="O8" s="262" t="s">
        <v>30</v>
      </c>
      <c r="P8" s="263" t="s">
        <v>31</v>
      </c>
      <c r="Q8" s="262" t="s">
        <v>30</v>
      </c>
      <c r="R8" s="643"/>
      <c r="S8" s="636"/>
      <c r="T8" s="264" t="s">
        <v>31</v>
      </c>
      <c r="U8" s="262" t="s">
        <v>30</v>
      </c>
      <c r="V8" s="263" t="s">
        <v>31</v>
      </c>
      <c r="W8" s="262" t="s">
        <v>30</v>
      </c>
      <c r="X8" s="643"/>
      <c r="Y8" s="649"/>
    </row>
    <row r="9" spans="1:25" s="152" customFormat="1" ht="18" customHeight="1" thickBot="1" thickTop="1">
      <c r="A9" s="324" t="s">
        <v>24</v>
      </c>
      <c r="B9" s="316">
        <f>B10+B14+B25+B34+B42+B47</f>
        <v>26972.201</v>
      </c>
      <c r="C9" s="315">
        <f>C10+C14+C25+C34+C42+C47</f>
        <v>16736.392999999996</v>
      </c>
      <c r="D9" s="314">
        <f>D10+D14+D25+D34+D42+D47</f>
        <v>2481.192</v>
      </c>
      <c r="E9" s="315">
        <f>E10+E14+E25+E34+E42+E47</f>
        <v>1233.781</v>
      </c>
      <c r="F9" s="314">
        <f>SUM(B9:E9)</f>
        <v>47423.567</v>
      </c>
      <c r="G9" s="317">
        <f>F9/$F$9</f>
        <v>1</v>
      </c>
      <c r="H9" s="316">
        <f>H10+H14+H25+H34+H42+H47</f>
        <v>21244.858999999997</v>
      </c>
      <c r="I9" s="315">
        <f>I10+I14+I25+I34+I42+I47</f>
        <v>14210.873000000001</v>
      </c>
      <c r="J9" s="314">
        <f>J10+J14+J25+J34+J42+J47</f>
        <v>3232.814</v>
      </c>
      <c r="K9" s="315">
        <f>K10+K14+K25+K34+K42+K47</f>
        <v>2288.4149999999995</v>
      </c>
      <c r="L9" s="314">
        <f>SUM(H9:K9)</f>
        <v>40976.960999999996</v>
      </c>
      <c r="M9" s="441">
        <f>IF(ISERROR(F9/L9-1),"         /0",(F9/L9-1))</f>
        <v>0.1573226965269583</v>
      </c>
      <c r="N9" s="316">
        <f>N10+N14+N25+N34+N42+N47</f>
        <v>189645.28699999995</v>
      </c>
      <c r="O9" s="315">
        <f>O10+O14+O25+O34+O42+O47</f>
        <v>102261.17399999998</v>
      </c>
      <c r="P9" s="314">
        <f>P10+P14+P25+P34+P42+P47</f>
        <v>25391.995000000003</v>
      </c>
      <c r="Q9" s="315">
        <f>Q10+Q14+Q25+Q34+Q42+Q47</f>
        <v>12345.896999999999</v>
      </c>
      <c r="R9" s="314">
        <f>SUM(N9:Q9)</f>
        <v>329644.35299999994</v>
      </c>
      <c r="S9" s="317">
        <f>R9/$R$9</f>
        <v>1</v>
      </c>
      <c r="T9" s="316">
        <f>T10+T14+T25+T34+T42+T47</f>
        <v>184159.70399999994</v>
      </c>
      <c r="U9" s="315">
        <f>U10+U14+U25+U34+U42+U47</f>
        <v>106878.01899999999</v>
      </c>
      <c r="V9" s="314">
        <f>V10+V14+V25+V34+V42+V47</f>
        <v>20418.702</v>
      </c>
      <c r="W9" s="315">
        <f>W10+W14+W25+W34+W42+W47</f>
        <v>12970.880000000001</v>
      </c>
      <c r="X9" s="314">
        <f>SUM(T9:W9)</f>
        <v>324427.30499999993</v>
      </c>
      <c r="Y9" s="313">
        <f>IF(ISERROR(R9/X9-1),"         /0",(R9/X9-1))</f>
        <v>0.016080791966631924</v>
      </c>
    </row>
    <row r="10" spans="1:25" s="278" customFormat="1" ht="19.5" customHeight="1" thickTop="1">
      <c r="A10" s="287" t="s">
        <v>61</v>
      </c>
      <c r="B10" s="284">
        <f>SUM(B11:B13)</f>
        <v>17084.958</v>
      </c>
      <c r="C10" s="283">
        <f>SUM(C11:C13)</f>
        <v>8689.929999999998</v>
      </c>
      <c r="D10" s="282">
        <f>SUM(D11:D13)</f>
        <v>2275.51</v>
      </c>
      <c r="E10" s="281">
        <f>SUM(E11:E13)</f>
        <v>527.957</v>
      </c>
      <c r="F10" s="282">
        <f aca="true" t="shared" si="0" ref="F10:F47">SUM(B10:E10)</f>
        <v>28578.355</v>
      </c>
      <c r="G10" s="285">
        <f aca="true" t="shared" si="1" ref="G10:G47">F10/$F$9</f>
        <v>0.6026192631186936</v>
      </c>
      <c r="H10" s="284">
        <f>SUM(H11:H13)</f>
        <v>13333.843999999996</v>
      </c>
      <c r="I10" s="283">
        <f>SUM(I11:I13)</f>
        <v>7458.1720000000005</v>
      </c>
      <c r="J10" s="282">
        <f>SUM(J11:J13)</f>
        <v>2860.1530000000002</v>
      </c>
      <c r="K10" s="281">
        <f>SUM(K11:K13)</f>
        <v>1337.7279999999998</v>
      </c>
      <c r="L10" s="282">
        <f aca="true" t="shared" si="2" ref="L10:L47">SUM(H10:K10)</f>
        <v>24989.896999999994</v>
      </c>
      <c r="M10" s="286">
        <f aca="true" t="shared" si="3" ref="M10:M23">IF(ISERROR(F10/L10-1),"         /0",(F10/L10-1))</f>
        <v>0.14359635015702565</v>
      </c>
      <c r="N10" s="284">
        <f>SUM(N11:N13)</f>
        <v>128549.35999999997</v>
      </c>
      <c r="O10" s="283">
        <f>SUM(O11:O13)</f>
        <v>54215.955</v>
      </c>
      <c r="P10" s="282">
        <f>SUM(P11:P13)</f>
        <v>24359.583000000002</v>
      </c>
      <c r="Q10" s="281">
        <f>SUM(Q11:Q13)</f>
        <v>7798.7699999999995</v>
      </c>
      <c r="R10" s="282">
        <f aca="true" t="shared" si="4" ref="R10:R47">SUM(N10:Q10)</f>
        <v>214923.66799999998</v>
      </c>
      <c r="S10" s="285">
        <f aca="true" t="shared" si="5" ref="S10:S47">R10/$R$9</f>
        <v>0.6519865001297322</v>
      </c>
      <c r="T10" s="284">
        <f>SUM(T11:T13)</f>
        <v>125535.20199999993</v>
      </c>
      <c r="U10" s="283">
        <f>SUM(U11:U13)</f>
        <v>53028.94199999998</v>
      </c>
      <c r="V10" s="282">
        <f>SUM(V11:V13)</f>
        <v>17732.144</v>
      </c>
      <c r="W10" s="281">
        <f>SUM(W11:W13)</f>
        <v>8457.044000000002</v>
      </c>
      <c r="X10" s="282">
        <f aca="true" t="shared" si="6" ref="X10:X43">SUM(T10:W10)</f>
        <v>204753.3319999999</v>
      </c>
      <c r="Y10" s="279">
        <f aca="true" t="shared" si="7" ref="Y10:Y47">IF(ISERROR(R10/X10-1),"         /0",IF(R10/X10&gt;5,"  *  ",(R10/X10-1)))</f>
        <v>0.04967116237209801</v>
      </c>
    </row>
    <row r="11" spans="1:25" ht="19.5" customHeight="1">
      <c r="A11" s="230" t="s">
        <v>331</v>
      </c>
      <c r="B11" s="228">
        <v>16751.225</v>
      </c>
      <c r="C11" s="225">
        <v>8600.563999999998</v>
      </c>
      <c r="D11" s="224">
        <v>2275.51</v>
      </c>
      <c r="E11" s="276">
        <v>527.957</v>
      </c>
      <c r="F11" s="224">
        <f t="shared" si="0"/>
        <v>28155.255999999998</v>
      </c>
      <c r="G11" s="227">
        <f t="shared" si="1"/>
        <v>0.5936975596964268</v>
      </c>
      <c r="H11" s="228">
        <v>13141.706999999997</v>
      </c>
      <c r="I11" s="225">
        <v>6948.154</v>
      </c>
      <c r="J11" s="224">
        <v>2860.1530000000002</v>
      </c>
      <c r="K11" s="276">
        <v>1289.7019999999998</v>
      </c>
      <c r="L11" s="224">
        <f t="shared" si="2"/>
        <v>24239.715999999997</v>
      </c>
      <c r="M11" s="229">
        <f t="shared" si="3"/>
        <v>0.16153407077871718</v>
      </c>
      <c r="N11" s="228">
        <v>125647.25099999997</v>
      </c>
      <c r="O11" s="225">
        <v>53403.421</v>
      </c>
      <c r="P11" s="224">
        <v>24359.583000000002</v>
      </c>
      <c r="Q11" s="276">
        <v>7798.7699999999995</v>
      </c>
      <c r="R11" s="224">
        <f t="shared" si="4"/>
        <v>211209.02499999997</v>
      </c>
      <c r="S11" s="227">
        <f t="shared" si="5"/>
        <v>0.6407178617738979</v>
      </c>
      <c r="T11" s="228">
        <v>123235.26699999993</v>
      </c>
      <c r="U11" s="225">
        <v>49397.599999999984</v>
      </c>
      <c r="V11" s="224">
        <v>17129.546000000002</v>
      </c>
      <c r="W11" s="276">
        <v>8409.018000000002</v>
      </c>
      <c r="X11" s="224">
        <f t="shared" si="6"/>
        <v>198171.43099999992</v>
      </c>
      <c r="Y11" s="223">
        <f t="shared" si="7"/>
        <v>0.06578947295384907</v>
      </c>
    </row>
    <row r="12" spans="1:25" ht="19.5" customHeight="1">
      <c r="A12" s="230" t="s">
        <v>333</v>
      </c>
      <c r="B12" s="228">
        <v>223.296</v>
      </c>
      <c r="C12" s="225">
        <v>1.042</v>
      </c>
      <c r="D12" s="224">
        <v>0</v>
      </c>
      <c r="E12" s="276">
        <v>0</v>
      </c>
      <c r="F12" s="224">
        <f t="shared" si="0"/>
        <v>224.338</v>
      </c>
      <c r="G12" s="227">
        <f t="shared" si="1"/>
        <v>0.0047305172130978675</v>
      </c>
      <c r="H12" s="228">
        <v>63.076</v>
      </c>
      <c r="I12" s="225">
        <v>388.546</v>
      </c>
      <c r="J12" s="224"/>
      <c r="K12" s="276"/>
      <c r="L12" s="224">
        <f t="shared" si="2"/>
        <v>451.622</v>
      </c>
      <c r="M12" s="229">
        <f t="shared" si="3"/>
        <v>-0.50326157715966</v>
      </c>
      <c r="N12" s="228">
        <v>1792.17</v>
      </c>
      <c r="O12" s="225">
        <v>5.584999999999999</v>
      </c>
      <c r="P12" s="224">
        <v>0</v>
      </c>
      <c r="Q12" s="276">
        <v>0</v>
      </c>
      <c r="R12" s="224">
        <f t="shared" si="4"/>
        <v>1797.755</v>
      </c>
      <c r="S12" s="227">
        <f t="shared" si="5"/>
        <v>0.005453619889554123</v>
      </c>
      <c r="T12" s="228">
        <v>1329.2129999999997</v>
      </c>
      <c r="U12" s="225">
        <v>2853.676</v>
      </c>
      <c r="V12" s="224">
        <v>602.553</v>
      </c>
      <c r="W12" s="276"/>
      <c r="X12" s="224">
        <f t="shared" si="6"/>
        <v>4785.441999999999</v>
      </c>
      <c r="Y12" s="223">
        <f t="shared" si="7"/>
        <v>-0.6243283274564815</v>
      </c>
    </row>
    <row r="13" spans="1:25" ht="19.5" customHeight="1" thickBot="1">
      <c r="A13" s="253" t="s">
        <v>332</v>
      </c>
      <c r="B13" s="250">
        <v>110.437</v>
      </c>
      <c r="C13" s="249">
        <v>88.324</v>
      </c>
      <c r="D13" s="248">
        <v>0</v>
      </c>
      <c r="E13" s="292">
        <v>0</v>
      </c>
      <c r="F13" s="248">
        <f t="shared" si="0"/>
        <v>198.761</v>
      </c>
      <c r="G13" s="251">
        <f t="shared" si="1"/>
        <v>0.004191186209168956</v>
      </c>
      <c r="H13" s="250">
        <v>129.061</v>
      </c>
      <c r="I13" s="249">
        <v>121.472</v>
      </c>
      <c r="J13" s="248"/>
      <c r="K13" s="292">
        <v>48.026</v>
      </c>
      <c r="L13" s="248">
        <f t="shared" si="2"/>
        <v>298.559</v>
      </c>
      <c r="M13" s="252">
        <f t="shared" si="3"/>
        <v>-0.3342655890460513</v>
      </c>
      <c r="N13" s="250">
        <v>1109.9389999999999</v>
      </c>
      <c r="O13" s="249">
        <v>806.949</v>
      </c>
      <c r="P13" s="248"/>
      <c r="Q13" s="292"/>
      <c r="R13" s="248">
        <f t="shared" si="4"/>
        <v>1916.888</v>
      </c>
      <c r="S13" s="251">
        <f t="shared" si="5"/>
        <v>0.005815018466280235</v>
      </c>
      <c r="T13" s="250">
        <v>970.722</v>
      </c>
      <c r="U13" s="249">
        <v>777.666</v>
      </c>
      <c r="V13" s="248">
        <v>0.045</v>
      </c>
      <c r="W13" s="292">
        <v>48.026</v>
      </c>
      <c r="X13" s="248">
        <f t="shared" si="6"/>
        <v>1796.459</v>
      </c>
      <c r="Y13" s="247">
        <f t="shared" si="7"/>
        <v>0.06703687643302736</v>
      </c>
    </row>
    <row r="14" spans="1:25" s="278" customFormat="1" ht="19.5" customHeight="1">
      <c r="A14" s="287" t="s">
        <v>60</v>
      </c>
      <c r="B14" s="284">
        <f>SUM(B15:B24)</f>
        <v>4217.465999999999</v>
      </c>
      <c r="C14" s="283">
        <f>SUM(C15:C24)</f>
        <v>3824.7219999999993</v>
      </c>
      <c r="D14" s="282">
        <f>SUM(D15:D24)</f>
        <v>126.89900000000002</v>
      </c>
      <c r="E14" s="281">
        <f>SUM(E15:E24)</f>
        <v>572.4839999999999</v>
      </c>
      <c r="F14" s="282">
        <f t="shared" si="0"/>
        <v>8741.570999999998</v>
      </c>
      <c r="G14" s="285">
        <f t="shared" si="1"/>
        <v>0.1843296814851569</v>
      </c>
      <c r="H14" s="284">
        <f>SUM(H15:H24)</f>
        <v>3354.625</v>
      </c>
      <c r="I14" s="283">
        <f>SUM(I15:I24)</f>
        <v>3585.9099999999994</v>
      </c>
      <c r="J14" s="282">
        <f>SUM(J15:J24)</f>
        <v>196.285</v>
      </c>
      <c r="K14" s="281">
        <f>SUM(K15:K24)</f>
        <v>790.2829999999999</v>
      </c>
      <c r="L14" s="282">
        <f t="shared" si="2"/>
        <v>7927.102999999999</v>
      </c>
      <c r="M14" s="286">
        <f t="shared" si="3"/>
        <v>0.10274472275685054</v>
      </c>
      <c r="N14" s="284">
        <f>SUM(N15:N24)</f>
        <v>25177.365999999998</v>
      </c>
      <c r="O14" s="283">
        <f>SUM(O15:O24)</f>
        <v>25546.268000000004</v>
      </c>
      <c r="P14" s="282">
        <f>SUM(P15:P24)</f>
        <v>642.668</v>
      </c>
      <c r="Q14" s="281">
        <f>SUM(Q15:Q24)</f>
        <v>2778.273</v>
      </c>
      <c r="R14" s="282">
        <f t="shared" si="4"/>
        <v>54144.575000000004</v>
      </c>
      <c r="S14" s="285">
        <f t="shared" si="5"/>
        <v>0.16425148651037264</v>
      </c>
      <c r="T14" s="284">
        <f>SUM(T15:T24)</f>
        <v>24924.846999999998</v>
      </c>
      <c r="U14" s="283">
        <f>SUM(U15:U24)</f>
        <v>29264.062000000005</v>
      </c>
      <c r="V14" s="282">
        <f>SUM(V15:V24)</f>
        <v>799.6450000000001</v>
      </c>
      <c r="W14" s="281">
        <f>SUM(W15:W24)</f>
        <v>3666.6240000000003</v>
      </c>
      <c r="X14" s="282">
        <f t="shared" si="6"/>
        <v>58655.178</v>
      </c>
      <c r="Y14" s="279">
        <f t="shared" si="7"/>
        <v>-0.07690033776728111</v>
      </c>
    </row>
    <row r="15" spans="1:25" ht="19.5" customHeight="1">
      <c r="A15" s="245" t="s">
        <v>334</v>
      </c>
      <c r="B15" s="242">
        <v>1118.899</v>
      </c>
      <c r="C15" s="240">
        <v>864.35</v>
      </c>
      <c r="D15" s="241">
        <v>101.77900000000001</v>
      </c>
      <c r="E15" s="288">
        <v>23.346</v>
      </c>
      <c r="F15" s="224">
        <f t="shared" si="0"/>
        <v>2108.374</v>
      </c>
      <c r="G15" s="227">
        <f t="shared" si="1"/>
        <v>0.04445835970120088</v>
      </c>
      <c r="H15" s="228">
        <v>848.9160000000002</v>
      </c>
      <c r="I15" s="240">
        <v>845.919</v>
      </c>
      <c r="J15" s="241">
        <v>158.715</v>
      </c>
      <c r="K15" s="240">
        <v>81.613</v>
      </c>
      <c r="L15" s="224">
        <f t="shared" si="2"/>
        <v>1935.163</v>
      </c>
      <c r="M15" s="244">
        <f t="shared" si="3"/>
        <v>0.08950718880011643</v>
      </c>
      <c r="N15" s="242">
        <v>6520.176000000001</v>
      </c>
      <c r="O15" s="240">
        <v>6408.824</v>
      </c>
      <c r="P15" s="241">
        <v>291.26</v>
      </c>
      <c r="Q15" s="240">
        <v>164.77200000000002</v>
      </c>
      <c r="R15" s="241">
        <f t="shared" si="4"/>
        <v>13385.032000000001</v>
      </c>
      <c r="S15" s="243">
        <f t="shared" si="5"/>
        <v>0.04060446319855509</v>
      </c>
      <c r="T15" s="246">
        <v>5089.562</v>
      </c>
      <c r="U15" s="240">
        <v>9466.014000000001</v>
      </c>
      <c r="V15" s="241">
        <v>518.15</v>
      </c>
      <c r="W15" s="288">
        <v>528.2310000000001</v>
      </c>
      <c r="X15" s="241">
        <f t="shared" si="6"/>
        <v>15601.957</v>
      </c>
      <c r="Y15" s="239">
        <f t="shared" si="7"/>
        <v>-0.1420927515695627</v>
      </c>
    </row>
    <row r="16" spans="1:25" ht="19.5" customHeight="1">
      <c r="A16" s="245" t="s">
        <v>335</v>
      </c>
      <c r="B16" s="242">
        <v>849.806</v>
      </c>
      <c r="C16" s="240">
        <v>801.2030000000001</v>
      </c>
      <c r="D16" s="241">
        <v>0.12</v>
      </c>
      <c r="E16" s="288">
        <v>0.12</v>
      </c>
      <c r="F16" s="241">
        <f t="shared" si="0"/>
        <v>1651.2489999999998</v>
      </c>
      <c r="G16" s="243">
        <f t="shared" si="1"/>
        <v>0.03481916491013845</v>
      </c>
      <c r="H16" s="242">
        <v>737.236</v>
      </c>
      <c r="I16" s="240">
        <v>581.178</v>
      </c>
      <c r="J16" s="241"/>
      <c r="K16" s="240"/>
      <c r="L16" s="241">
        <f t="shared" si="2"/>
        <v>1318.414</v>
      </c>
      <c r="M16" s="244">
        <f t="shared" si="3"/>
        <v>0.2524510510355622</v>
      </c>
      <c r="N16" s="242">
        <v>5891.415999999997</v>
      </c>
      <c r="O16" s="240">
        <v>4201.273999999999</v>
      </c>
      <c r="P16" s="241">
        <v>0.47</v>
      </c>
      <c r="Q16" s="240">
        <v>150.327</v>
      </c>
      <c r="R16" s="241">
        <f t="shared" si="4"/>
        <v>10243.486999999996</v>
      </c>
      <c r="S16" s="243">
        <f t="shared" si="5"/>
        <v>0.031074359098758768</v>
      </c>
      <c r="T16" s="246">
        <v>5636.848</v>
      </c>
      <c r="U16" s="240">
        <v>3789.9650000000015</v>
      </c>
      <c r="V16" s="241">
        <v>45.230999999999995</v>
      </c>
      <c r="W16" s="240">
        <v>181.916</v>
      </c>
      <c r="X16" s="241">
        <f t="shared" si="6"/>
        <v>9653.960000000001</v>
      </c>
      <c r="Y16" s="239">
        <f t="shared" si="7"/>
        <v>0.06106582169389507</v>
      </c>
    </row>
    <row r="17" spans="1:25" ht="19.5" customHeight="1">
      <c r="A17" s="245" t="s">
        <v>338</v>
      </c>
      <c r="B17" s="242">
        <v>623.889</v>
      </c>
      <c r="C17" s="240">
        <v>435.019</v>
      </c>
      <c r="D17" s="241">
        <v>25</v>
      </c>
      <c r="E17" s="288">
        <v>536.327</v>
      </c>
      <c r="F17" s="241">
        <f>SUM(B17:E17)</f>
        <v>1620.235</v>
      </c>
      <c r="G17" s="243">
        <f>F17/$F$9</f>
        <v>0.03416518626698831</v>
      </c>
      <c r="H17" s="242">
        <v>519.7080000000001</v>
      </c>
      <c r="I17" s="240">
        <v>242.287</v>
      </c>
      <c r="J17" s="241">
        <v>37.57</v>
      </c>
      <c r="K17" s="240">
        <v>679.323</v>
      </c>
      <c r="L17" s="241">
        <f>SUM(H17:K17)</f>
        <v>1478.8880000000001</v>
      </c>
      <c r="M17" s="244">
        <f>IF(ISERROR(F17/L17-1),"         /0",(F17/L17-1))</f>
        <v>0.09557654129318771</v>
      </c>
      <c r="N17" s="242">
        <v>3433.4400000000005</v>
      </c>
      <c r="O17" s="240">
        <v>2645.4030000000002</v>
      </c>
      <c r="P17" s="241">
        <v>228.223</v>
      </c>
      <c r="Q17" s="240">
        <v>2209.551</v>
      </c>
      <c r="R17" s="241">
        <f>SUM(N17:Q17)</f>
        <v>8516.617</v>
      </c>
      <c r="S17" s="243">
        <f>R17/$R$9</f>
        <v>0.025835773986396793</v>
      </c>
      <c r="T17" s="246">
        <v>4529.581</v>
      </c>
      <c r="U17" s="240">
        <v>1468.295</v>
      </c>
      <c r="V17" s="241">
        <v>236.04900000000004</v>
      </c>
      <c r="W17" s="240">
        <v>2399.479</v>
      </c>
      <c r="X17" s="241">
        <f>SUM(T17:W17)</f>
        <v>8633.404</v>
      </c>
      <c r="Y17" s="239">
        <f>IF(ISERROR(R17/X17-1),"         /0",IF(R17/X17&gt;5,"  *  ",(R17/X17-1)))</f>
        <v>-0.013527341011726146</v>
      </c>
    </row>
    <row r="18" spans="1:25" ht="19.5" customHeight="1">
      <c r="A18" s="245" t="s">
        <v>336</v>
      </c>
      <c r="B18" s="242">
        <v>593.24</v>
      </c>
      <c r="C18" s="240">
        <v>966.2499999999998</v>
      </c>
      <c r="D18" s="241">
        <v>0</v>
      </c>
      <c r="E18" s="288">
        <v>8.146</v>
      </c>
      <c r="F18" s="241">
        <f>SUM(B18:E18)</f>
        <v>1567.6359999999997</v>
      </c>
      <c r="G18" s="243">
        <f>F18/$F$9</f>
        <v>0.03305605417660801</v>
      </c>
      <c r="H18" s="242">
        <v>327.738</v>
      </c>
      <c r="I18" s="240">
        <v>817.266</v>
      </c>
      <c r="J18" s="241">
        <v>0</v>
      </c>
      <c r="K18" s="240">
        <v>29.347</v>
      </c>
      <c r="L18" s="241">
        <f>SUM(H18:K18)</f>
        <v>1174.3509999999999</v>
      </c>
      <c r="M18" s="244">
        <f>IF(ISERROR(F18/L18-1),"         /0",(F18/L18-1))</f>
        <v>0.3348956146841957</v>
      </c>
      <c r="N18" s="242">
        <v>3278.6579999999994</v>
      </c>
      <c r="O18" s="240">
        <v>6899.749000000001</v>
      </c>
      <c r="P18" s="241">
        <v>122.275</v>
      </c>
      <c r="Q18" s="240">
        <v>193.005</v>
      </c>
      <c r="R18" s="241">
        <f>SUM(N18:Q18)</f>
        <v>10493.686999999998</v>
      </c>
      <c r="S18" s="243">
        <f>R18/$R$9</f>
        <v>0.0318333589048316</v>
      </c>
      <c r="T18" s="246">
        <v>2532.3759999999993</v>
      </c>
      <c r="U18" s="240">
        <v>5874.648</v>
      </c>
      <c r="V18" s="241">
        <v>0.15</v>
      </c>
      <c r="W18" s="240">
        <v>384.2849999999999</v>
      </c>
      <c r="X18" s="241">
        <f>SUM(T18:W18)</f>
        <v>8791.458999999999</v>
      </c>
      <c r="Y18" s="239">
        <f>IF(ISERROR(R18/X18-1),"         /0",IF(R18/X18&gt;5,"  *  ",(R18/X18-1)))</f>
        <v>0.19362292424954708</v>
      </c>
    </row>
    <row r="19" spans="1:25" ht="19.5" customHeight="1">
      <c r="A19" s="245" t="s">
        <v>342</v>
      </c>
      <c r="B19" s="242">
        <v>656.063</v>
      </c>
      <c r="C19" s="240">
        <v>4.506</v>
      </c>
      <c r="D19" s="241">
        <v>0</v>
      </c>
      <c r="E19" s="288">
        <v>0</v>
      </c>
      <c r="F19" s="241">
        <f t="shared" si="0"/>
        <v>660.569</v>
      </c>
      <c r="G19" s="243">
        <f t="shared" si="1"/>
        <v>0.01392912937147895</v>
      </c>
      <c r="H19" s="242">
        <v>248.108</v>
      </c>
      <c r="I19" s="240">
        <v>6.191</v>
      </c>
      <c r="J19" s="241"/>
      <c r="K19" s="240"/>
      <c r="L19" s="241">
        <f t="shared" si="2"/>
        <v>254.299</v>
      </c>
      <c r="M19" s="244">
        <f t="shared" si="3"/>
        <v>1.5976075407296135</v>
      </c>
      <c r="N19" s="242">
        <v>3468.589</v>
      </c>
      <c r="O19" s="240">
        <v>30.700000000000003</v>
      </c>
      <c r="P19" s="241">
        <v>0.32</v>
      </c>
      <c r="Q19" s="240">
        <v>0.2</v>
      </c>
      <c r="R19" s="241">
        <f t="shared" si="4"/>
        <v>3499.8089999999997</v>
      </c>
      <c r="S19" s="243">
        <f t="shared" si="5"/>
        <v>0.010616923870071574</v>
      </c>
      <c r="T19" s="246">
        <v>1867.9149999999997</v>
      </c>
      <c r="U19" s="240">
        <v>17.39</v>
      </c>
      <c r="V19" s="241"/>
      <c r="W19" s="240"/>
      <c r="X19" s="241">
        <f t="shared" si="6"/>
        <v>1885.3049999999998</v>
      </c>
      <c r="Y19" s="239">
        <f t="shared" si="7"/>
        <v>0.8563622331665168</v>
      </c>
    </row>
    <row r="20" spans="1:25" ht="19.5" customHeight="1">
      <c r="A20" s="245" t="s">
        <v>337</v>
      </c>
      <c r="B20" s="242">
        <v>168.499</v>
      </c>
      <c r="C20" s="240">
        <v>472.943</v>
      </c>
      <c r="D20" s="241">
        <v>0</v>
      </c>
      <c r="E20" s="288">
        <v>4.545</v>
      </c>
      <c r="F20" s="241">
        <f t="shared" si="0"/>
        <v>645.987</v>
      </c>
      <c r="G20" s="243">
        <f t="shared" si="1"/>
        <v>0.013621645120030721</v>
      </c>
      <c r="H20" s="242">
        <v>498.986</v>
      </c>
      <c r="I20" s="240">
        <v>707.2149999999999</v>
      </c>
      <c r="J20" s="241">
        <v>0</v>
      </c>
      <c r="K20" s="240">
        <v>0</v>
      </c>
      <c r="L20" s="241">
        <f t="shared" si="2"/>
        <v>1206.201</v>
      </c>
      <c r="M20" s="244">
        <f t="shared" si="3"/>
        <v>-0.46444498056294103</v>
      </c>
      <c r="N20" s="242">
        <v>1290.4679999999998</v>
      </c>
      <c r="O20" s="240">
        <v>3060.4390000000003</v>
      </c>
      <c r="P20" s="241">
        <v>0</v>
      </c>
      <c r="Q20" s="240">
        <v>4.8149999999999995</v>
      </c>
      <c r="R20" s="241">
        <f t="shared" si="4"/>
        <v>4355.722</v>
      </c>
      <c r="S20" s="243">
        <f t="shared" si="5"/>
        <v>0.013213397894912523</v>
      </c>
      <c r="T20" s="246">
        <v>3942.5559999999996</v>
      </c>
      <c r="U20" s="240">
        <v>4925.689</v>
      </c>
      <c r="V20" s="241">
        <v>0.065</v>
      </c>
      <c r="W20" s="240">
        <v>79.145</v>
      </c>
      <c r="X20" s="241">
        <f t="shared" si="6"/>
        <v>8947.455</v>
      </c>
      <c r="Y20" s="239">
        <f t="shared" si="7"/>
        <v>-0.5131887223797158</v>
      </c>
    </row>
    <row r="21" spans="1:25" ht="19.5" customHeight="1">
      <c r="A21" s="245" t="s">
        <v>339</v>
      </c>
      <c r="B21" s="242">
        <v>156.74</v>
      </c>
      <c r="C21" s="240">
        <v>223.43900000000002</v>
      </c>
      <c r="D21" s="241">
        <v>0</v>
      </c>
      <c r="E21" s="288">
        <v>0</v>
      </c>
      <c r="F21" s="241">
        <f t="shared" si="0"/>
        <v>380.17900000000003</v>
      </c>
      <c r="G21" s="243">
        <f t="shared" si="1"/>
        <v>0.008016668168381345</v>
      </c>
      <c r="H21" s="242">
        <v>150.87900000000002</v>
      </c>
      <c r="I21" s="240">
        <v>250.94199999999998</v>
      </c>
      <c r="J21" s="241">
        <v>0</v>
      </c>
      <c r="K21" s="240"/>
      <c r="L21" s="241">
        <f t="shared" si="2"/>
        <v>401.821</v>
      </c>
      <c r="M21" s="244">
        <f t="shared" si="3"/>
        <v>-0.053859803245723814</v>
      </c>
      <c r="N21" s="242">
        <v>1062.07</v>
      </c>
      <c r="O21" s="240">
        <v>1551.973</v>
      </c>
      <c r="P21" s="241">
        <v>0</v>
      </c>
      <c r="Q21" s="240">
        <v>14.304</v>
      </c>
      <c r="R21" s="241">
        <f t="shared" si="4"/>
        <v>2628.3469999999998</v>
      </c>
      <c r="S21" s="243">
        <f t="shared" si="5"/>
        <v>0.007973280828505501</v>
      </c>
      <c r="T21" s="246">
        <v>1133.3359999999998</v>
      </c>
      <c r="U21" s="240">
        <v>2582.292</v>
      </c>
      <c r="V21" s="241">
        <v>0</v>
      </c>
      <c r="W21" s="240">
        <v>54.292</v>
      </c>
      <c r="X21" s="241">
        <f t="shared" si="6"/>
        <v>3769.9199999999996</v>
      </c>
      <c r="Y21" s="239">
        <f t="shared" si="7"/>
        <v>-0.3028109349800526</v>
      </c>
    </row>
    <row r="22" spans="1:25" ht="19.5" customHeight="1">
      <c r="A22" s="245" t="s">
        <v>340</v>
      </c>
      <c r="B22" s="242">
        <v>50.285</v>
      </c>
      <c r="C22" s="240">
        <v>15.216</v>
      </c>
      <c r="D22" s="241">
        <v>0</v>
      </c>
      <c r="E22" s="288">
        <v>0</v>
      </c>
      <c r="F22" s="241">
        <f t="shared" si="0"/>
        <v>65.50099999999999</v>
      </c>
      <c r="G22" s="243">
        <f t="shared" si="1"/>
        <v>0.0013811909171657203</v>
      </c>
      <c r="H22" s="242">
        <v>23.054</v>
      </c>
      <c r="I22" s="240">
        <v>1.129</v>
      </c>
      <c r="J22" s="241"/>
      <c r="K22" s="240"/>
      <c r="L22" s="241">
        <f t="shared" si="2"/>
        <v>24.183</v>
      </c>
      <c r="M22" s="244">
        <f t="shared" si="3"/>
        <v>1.7085555969069177</v>
      </c>
      <c r="N22" s="242">
        <v>193.676</v>
      </c>
      <c r="O22" s="240">
        <v>49.204</v>
      </c>
      <c r="P22" s="241">
        <v>0</v>
      </c>
      <c r="Q22" s="240">
        <v>16.788</v>
      </c>
      <c r="R22" s="241">
        <f t="shared" si="4"/>
        <v>259.668</v>
      </c>
      <c r="S22" s="243">
        <f t="shared" si="5"/>
        <v>0.0007877216692378773</v>
      </c>
      <c r="T22" s="246">
        <v>153.62</v>
      </c>
      <c r="U22" s="240">
        <v>29.602000000000007</v>
      </c>
      <c r="V22" s="241">
        <v>0</v>
      </c>
      <c r="W22" s="240">
        <v>35.492</v>
      </c>
      <c r="X22" s="241">
        <f t="shared" si="6"/>
        <v>218.714</v>
      </c>
      <c r="Y22" s="239">
        <f t="shared" si="7"/>
        <v>0.18724910156642927</v>
      </c>
    </row>
    <row r="23" spans="1:25" ht="18.75" customHeight="1">
      <c r="A23" s="245" t="s">
        <v>341</v>
      </c>
      <c r="B23" s="242">
        <v>0.045</v>
      </c>
      <c r="C23" s="240">
        <v>41.796</v>
      </c>
      <c r="D23" s="241">
        <v>0</v>
      </c>
      <c r="E23" s="240">
        <v>0</v>
      </c>
      <c r="F23" s="241">
        <f t="shared" si="0"/>
        <v>41.841</v>
      </c>
      <c r="G23" s="243">
        <f t="shared" si="1"/>
        <v>0.0008822828531645458</v>
      </c>
      <c r="H23" s="242">
        <v>0</v>
      </c>
      <c r="I23" s="240">
        <v>133.783</v>
      </c>
      <c r="J23" s="241"/>
      <c r="K23" s="240"/>
      <c r="L23" s="241">
        <f t="shared" si="2"/>
        <v>133.783</v>
      </c>
      <c r="M23" s="244">
        <f t="shared" si="3"/>
        <v>-0.687247258620303</v>
      </c>
      <c r="N23" s="242">
        <v>38.873000000000005</v>
      </c>
      <c r="O23" s="240">
        <v>698.702</v>
      </c>
      <c r="P23" s="241"/>
      <c r="Q23" s="240">
        <v>24.511</v>
      </c>
      <c r="R23" s="241">
        <f t="shared" si="4"/>
        <v>762.086</v>
      </c>
      <c r="S23" s="243">
        <f t="shared" si="5"/>
        <v>0.0023118430304189075</v>
      </c>
      <c r="T23" s="246">
        <v>39.053000000000004</v>
      </c>
      <c r="U23" s="240">
        <v>1110.167</v>
      </c>
      <c r="V23" s="241"/>
      <c r="W23" s="240">
        <v>3.784</v>
      </c>
      <c r="X23" s="241">
        <f t="shared" si="6"/>
        <v>1153.0040000000001</v>
      </c>
      <c r="Y23" s="239">
        <f t="shared" si="7"/>
        <v>-0.33904305622530373</v>
      </c>
    </row>
    <row r="24" spans="1:25" ht="19.5" customHeight="1" thickBot="1">
      <c r="A24" s="245" t="s">
        <v>56</v>
      </c>
      <c r="B24" s="242">
        <v>0</v>
      </c>
      <c r="C24" s="240">
        <v>0</v>
      </c>
      <c r="D24" s="241">
        <v>0</v>
      </c>
      <c r="E24" s="240">
        <v>0</v>
      </c>
      <c r="F24" s="241">
        <f t="shared" si="0"/>
        <v>0</v>
      </c>
      <c r="G24" s="243">
        <f t="shared" si="1"/>
        <v>0</v>
      </c>
      <c r="H24" s="242">
        <v>0</v>
      </c>
      <c r="I24" s="240"/>
      <c r="J24" s="241">
        <v>0</v>
      </c>
      <c r="K24" s="240">
        <v>0</v>
      </c>
      <c r="L24" s="241">
        <f t="shared" si="2"/>
        <v>0</v>
      </c>
      <c r="M24" s="244" t="s">
        <v>50</v>
      </c>
      <c r="N24" s="242">
        <v>0</v>
      </c>
      <c r="O24" s="240"/>
      <c r="P24" s="241">
        <v>0.12</v>
      </c>
      <c r="Q24" s="240">
        <v>0</v>
      </c>
      <c r="R24" s="241">
        <f t="shared" si="4"/>
        <v>0.12</v>
      </c>
      <c r="S24" s="243">
        <f t="shared" si="5"/>
        <v>3.640286839677791E-07</v>
      </c>
      <c r="T24" s="246">
        <v>0</v>
      </c>
      <c r="U24" s="240"/>
      <c r="V24" s="241">
        <v>0</v>
      </c>
      <c r="W24" s="240">
        <v>0</v>
      </c>
      <c r="X24" s="241">
        <f t="shared" si="6"/>
        <v>0</v>
      </c>
      <c r="Y24" s="239" t="str">
        <f t="shared" si="7"/>
        <v>         /0</v>
      </c>
    </row>
    <row r="25" spans="1:25" s="278" customFormat="1" ht="19.5" customHeight="1">
      <c r="A25" s="287" t="s">
        <v>59</v>
      </c>
      <c r="B25" s="284">
        <f>SUM(B26:B33)</f>
        <v>2678.166</v>
      </c>
      <c r="C25" s="283">
        <f>SUM(C26:C33)</f>
        <v>2138.893</v>
      </c>
      <c r="D25" s="282">
        <f>SUM(D26:D33)</f>
        <v>0</v>
      </c>
      <c r="E25" s="283">
        <f>SUM(E26:E33)</f>
        <v>0</v>
      </c>
      <c r="F25" s="282">
        <f t="shared" si="0"/>
        <v>4817.059</v>
      </c>
      <c r="G25" s="285">
        <f t="shared" si="1"/>
        <v>0.10157521470285016</v>
      </c>
      <c r="H25" s="284">
        <f>SUM(H26:H33)</f>
        <v>1840.049</v>
      </c>
      <c r="I25" s="283">
        <f>SUM(I26:I33)</f>
        <v>1335.9020000000003</v>
      </c>
      <c r="J25" s="282">
        <f>SUM(J26:J33)</f>
        <v>0</v>
      </c>
      <c r="K25" s="283">
        <f>SUM(K26:K33)</f>
        <v>0</v>
      </c>
      <c r="L25" s="282">
        <f t="shared" si="2"/>
        <v>3175.951</v>
      </c>
      <c r="M25" s="286">
        <f aca="true" t="shared" si="8" ref="M25:M47">IF(ISERROR(F25/L25-1),"         /0",(F25/L25-1))</f>
        <v>0.5167296346826511</v>
      </c>
      <c r="N25" s="284">
        <f>SUM(N26:N33)</f>
        <v>15642.385</v>
      </c>
      <c r="O25" s="283">
        <f>SUM(O26:O33)</f>
        <v>9648.394</v>
      </c>
      <c r="P25" s="282">
        <f>SUM(P26:P33)</f>
        <v>184.853</v>
      </c>
      <c r="Q25" s="283">
        <f>SUM(Q26:Q33)</f>
        <v>8.052999999999999</v>
      </c>
      <c r="R25" s="282">
        <f t="shared" si="4"/>
        <v>25483.685</v>
      </c>
      <c r="S25" s="285">
        <f t="shared" si="5"/>
        <v>0.07730660260999528</v>
      </c>
      <c r="T25" s="284">
        <f>SUM(T26:T33)</f>
        <v>13296.005999999996</v>
      </c>
      <c r="U25" s="283">
        <f>SUM(U26:U33)</f>
        <v>9843.633000000002</v>
      </c>
      <c r="V25" s="282">
        <f>SUM(V26:V33)</f>
        <v>1451.2810000000002</v>
      </c>
      <c r="W25" s="283">
        <f>SUM(W26:W33)</f>
        <v>283.258</v>
      </c>
      <c r="X25" s="282">
        <f t="shared" si="6"/>
        <v>24874.177999999996</v>
      </c>
      <c r="Y25" s="279">
        <f t="shared" si="7"/>
        <v>0.024503603696974574</v>
      </c>
    </row>
    <row r="26" spans="1:25" ht="19.5" customHeight="1">
      <c r="A26" s="245" t="s">
        <v>364</v>
      </c>
      <c r="B26" s="242">
        <v>1041.748</v>
      </c>
      <c r="C26" s="240">
        <v>734.564</v>
      </c>
      <c r="D26" s="241">
        <v>0</v>
      </c>
      <c r="E26" s="240">
        <v>0</v>
      </c>
      <c r="F26" s="241">
        <f t="shared" si="0"/>
        <v>1776.312</v>
      </c>
      <c r="G26" s="243">
        <f t="shared" si="1"/>
        <v>0.03745631365097442</v>
      </c>
      <c r="H26" s="242">
        <v>305.899</v>
      </c>
      <c r="I26" s="240">
        <v>410.88</v>
      </c>
      <c r="J26" s="241"/>
      <c r="K26" s="240"/>
      <c r="L26" s="241">
        <f t="shared" si="2"/>
        <v>716.779</v>
      </c>
      <c r="M26" s="244">
        <f t="shared" si="8"/>
        <v>1.478186442404144</v>
      </c>
      <c r="N26" s="242">
        <v>3778.0570000000002</v>
      </c>
      <c r="O26" s="240">
        <v>2503.627</v>
      </c>
      <c r="P26" s="241">
        <v>184.829</v>
      </c>
      <c r="Q26" s="240">
        <v>8.03</v>
      </c>
      <c r="R26" s="241">
        <f t="shared" si="4"/>
        <v>6474.543</v>
      </c>
      <c r="S26" s="243">
        <f t="shared" si="5"/>
        <v>0.019640994729856635</v>
      </c>
      <c r="T26" s="242">
        <v>2003.654</v>
      </c>
      <c r="U26" s="240">
        <v>1280.1979999999999</v>
      </c>
      <c r="V26" s="241">
        <v>100.69</v>
      </c>
      <c r="W26" s="240">
        <v>11.317</v>
      </c>
      <c r="X26" s="224">
        <f t="shared" si="6"/>
        <v>3395.859</v>
      </c>
      <c r="Y26" s="239">
        <f t="shared" si="7"/>
        <v>0.9065994789536314</v>
      </c>
    </row>
    <row r="27" spans="1:25" ht="19.5" customHeight="1">
      <c r="A27" s="245" t="s">
        <v>343</v>
      </c>
      <c r="B27" s="242">
        <v>301.79999999999995</v>
      </c>
      <c r="C27" s="240">
        <v>833.273</v>
      </c>
      <c r="D27" s="241">
        <v>0</v>
      </c>
      <c r="E27" s="240">
        <v>0</v>
      </c>
      <c r="F27" s="241">
        <f t="shared" si="0"/>
        <v>1135.0729999999999</v>
      </c>
      <c r="G27" s="243">
        <f t="shared" si="1"/>
        <v>0.023934787528740717</v>
      </c>
      <c r="H27" s="242">
        <v>217.90900000000002</v>
      </c>
      <c r="I27" s="240">
        <v>338.849</v>
      </c>
      <c r="J27" s="241">
        <v>0</v>
      </c>
      <c r="K27" s="240"/>
      <c r="L27" s="241">
        <f t="shared" si="2"/>
        <v>556.758</v>
      </c>
      <c r="M27" s="244">
        <f t="shared" si="8"/>
        <v>1.0387187970356955</v>
      </c>
      <c r="N27" s="242">
        <v>2013.9460000000001</v>
      </c>
      <c r="O27" s="240">
        <v>3653.38</v>
      </c>
      <c r="P27" s="241">
        <v>0</v>
      </c>
      <c r="Q27" s="240">
        <v>0</v>
      </c>
      <c r="R27" s="241">
        <f t="shared" si="4"/>
        <v>5667.326</v>
      </c>
      <c r="S27" s="243">
        <f t="shared" si="5"/>
        <v>0.017192243544969815</v>
      </c>
      <c r="T27" s="242">
        <v>1909.5909999999997</v>
      </c>
      <c r="U27" s="240">
        <v>4986.424000000002</v>
      </c>
      <c r="V27" s="241">
        <v>0</v>
      </c>
      <c r="W27" s="240">
        <v>0</v>
      </c>
      <c r="X27" s="224">
        <f t="shared" si="6"/>
        <v>6896.015000000001</v>
      </c>
      <c r="Y27" s="239">
        <f t="shared" si="7"/>
        <v>-0.17817377137375734</v>
      </c>
    </row>
    <row r="28" spans="1:25" ht="19.5" customHeight="1">
      <c r="A28" s="245" t="s">
        <v>349</v>
      </c>
      <c r="B28" s="242">
        <v>815.349</v>
      </c>
      <c r="C28" s="240">
        <v>0</v>
      </c>
      <c r="D28" s="241">
        <v>0</v>
      </c>
      <c r="E28" s="240">
        <v>0</v>
      </c>
      <c r="F28" s="241">
        <f t="shared" si="0"/>
        <v>815.349</v>
      </c>
      <c r="G28" s="243">
        <f t="shared" si="1"/>
        <v>0.017192907484162884</v>
      </c>
      <c r="H28" s="242">
        <v>809.821</v>
      </c>
      <c r="I28" s="240">
        <v>43.402</v>
      </c>
      <c r="J28" s="241"/>
      <c r="K28" s="240"/>
      <c r="L28" s="241">
        <f t="shared" si="2"/>
        <v>853.2230000000001</v>
      </c>
      <c r="M28" s="244">
        <f t="shared" si="8"/>
        <v>-0.04438933315205995</v>
      </c>
      <c r="N28" s="242">
        <v>6537.503999999999</v>
      </c>
      <c r="O28" s="240">
        <v>0</v>
      </c>
      <c r="P28" s="241"/>
      <c r="Q28" s="240"/>
      <c r="R28" s="241">
        <f t="shared" si="4"/>
        <v>6537.503999999999</v>
      </c>
      <c r="S28" s="243">
        <f t="shared" si="5"/>
        <v>0.01983199147961743</v>
      </c>
      <c r="T28" s="242">
        <v>6394.424999999999</v>
      </c>
      <c r="U28" s="240">
        <v>204.65699999999998</v>
      </c>
      <c r="V28" s="241"/>
      <c r="W28" s="240"/>
      <c r="X28" s="224">
        <f t="shared" si="6"/>
        <v>6599.081999999999</v>
      </c>
      <c r="Y28" s="239">
        <f t="shared" si="7"/>
        <v>-0.009331297898707791</v>
      </c>
    </row>
    <row r="29" spans="1:25" ht="19.5" customHeight="1">
      <c r="A29" s="245" t="s">
        <v>344</v>
      </c>
      <c r="B29" s="242">
        <v>175.937</v>
      </c>
      <c r="C29" s="240">
        <v>315.985</v>
      </c>
      <c r="D29" s="241">
        <v>0</v>
      </c>
      <c r="E29" s="240">
        <v>0</v>
      </c>
      <c r="F29" s="241">
        <f>SUM(B29:E29)</f>
        <v>491.922</v>
      </c>
      <c r="G29" s="243">
        <f>F29/$F$9</f>
        <v>0.010372943899390781</v>
      </c>
      <c r="H29" s="242">
        <v>195.947</v>
      </c>
      <c r="I29" s="240">
        <v>291.158</v>
      </c>
      <c r="J29" s="241"/>
      <c r="K29" s="240"/>
      <c r="L29" s="241">
        <f>SUM(H29:K29)</f>
        <v>487.105</v>
      </c>
      <c r="M29" s="244">
        <f>IF(ISERROR(F29/L29-1),"         /0",(F29/L29-1))</f>
        <v>0.009889038297697716</v>
      </c>
      <c r="N29" s="242">
        <v>841.941</v>
      </c>
      <c r="O29" s="240">
        <v>1974.2000000000003</v>
      </c>
      <c r="P29" s="241"/>
      <c r="Q29" s="240"/>
      <c r="R29" s="241">
        <f>SUM(N29:Q29)</f>
        <v>2816.1410000000005</v>
      </c>
      <c r="S29" s="243">
        <f>R29/$R$9</f>
        <v>0.00854296751748088</v>
      </c>
      <c r="T29" s="242">
        <v>749.4440000000001</v>
      </c>
      <c r="U29" s="240">
        <v>1905.21</v>
      </c>
      <c r="V29" s="241">
        <v>1350.5910000000001</v>
      </c>
      <c r="W29" s="240">
        <v>271.921</v>
      </c>
      <c r="X29" s="224">
        <f>SUM(T29:W29)</f>
        <v>4277.166</v>
      </c>
      <c r="Y29" s="239">
        <f>IF(ISERROR(R29/X29-1),"         /0",IF(R29/X29&gt;5,"  *  ",(R29/X29-1)))</f>
        <v>-0.3415871630888302</v>
      </c>
    </row>
    <row r="30" spans="1:25" ht="19.5" customHeight="1">
      <c r="A30" s="245" t="s">
        <v>346</v>
      </c>
      <c r="B30" s="242">
        <v>309.68</v>
      </c>
      <c r="C30" s="240">
        <v>0</v>
      </c>
      <c r="D30" s="241">
        <v>0</v>
      </c>
      <c r="E30" s="240">
        <v>0</v>
      </c>
      <c r="F30" s="241">
        <f>SUM(B30:E30)</f>
        <v>309.68</v>
      </c>
      <c r="G30" s="243">
        <f>F30/$F$9</f>
        <v>0.006530086612843778</v>
      </c>
      <c r="H30" s="242">
        <v>279.548</v>
      </c>
      <c r="I30" s="240"/>
      <c r="J30" s="241"/>
      <c r="K30" s="240"/>
      <c r="L30" s="241">
        <f>SUM(H30:K30)</f>
        <v>279.548</v>
      </c>
      <c r="M30" s="244">
        <f>IF(ISERROR(F30/L30-1),"         /0",(F30/L30-1))</f>
        <v>0.10778828680584374</v>
      </c>
      <c r="N30" s="242">
        <v>2302.2659999999996</v>
      </c>
      <c r="O30" s="240">
        <v>0</v>
      </c>
      <c r="P30" s="241"/>
      <c r="Q30" s="240"/>
      <c r="R30" s="241">
        <f>SUM(N30:Q30)</f>
        <v>2302.2659999999996</v>
      </c>
      <c r="S30" s="243">
        <f>R30/$R$9</f>
        <v>0.006984090517698023</v>
      </c>
      <c r="T30" s="242">
        <v>2050.347</v>
      </c>
      <c r="U30" s="240">
        <v>0</v>
      </c>
      <c r="V30" s="241"/>
      <c r="W30" s="240"/>
      <c r="X30" s="224">
        <f>SUM(T30:W30)</f>
        <v>2050.347</v>
      </c>
      <c r="Y30" s="239">
        <f>IF(ISERROR(R30/X30-1),"         /0",IF(R30/X30&gt;5,"  *  ",(R30/X30-1)))</f>
        <v>0.12286651966715856</v>
      </c>
    </row>
    <row r="31" spans="1:25" ht="19.5" customHeight="1">
      <c r="A31" s="245" t="s">
        <v>345</v>
      </c>
      <c r="B31" s="242">
        <v>20.145999999999997</v>
      </c>
      <c r="C31" s="240">
        <v>214.898</v>
      </c>
      <c r="D31" s="241">
        <v>0</v>
      </c>
      <c r="E31" s="240">
        <v>0</v>
      </c>
      <c r="F31" s="241">
        <f>SUM(B31:E31)</f>
        <v>235.04399999999998</v>
      </c>
      <c r="G31" s="243">
        <f>F31/$F$9</f>
        <v>0.004956269949074054</v>
      </c>
      <c r="H31" s="242">
        <v>21.866</v>
      </c>
      <c r="I31" s="240">
        <v>251.613</v>
      </c>
      <c r="J31" s="241"/>
      <c r="K31" s="240"/>
      <c r="L31" s="241">
        <f>SUM(H31:K31)</f>
        <v>273.479</v>
      </c>
      <c r="M31" s="244">
        <f>IF(ISERROR(F31/L31-1),"         /0",(F31/L31-1))</f>
        <v>-0.14054095561267965</v>
      </c>
      <c r="N31" s="242">
        <v>119.463</v>
      </c>
      <c r="O31" s="240">
        <v>1477.014</v>
      </c>
      <c r="P31" s="241"/>
      <c r="Q31" s="240"/>
      <c r="R31" s="241">
        <f>SUM(N31:Q31)</f>
        <v>1596.4769999999999</v>
      </c>
      <c r="S31" s="243">
        <f>R31/$R$9</f>
        <v>0.004843028510790234</v>
      </c>
      <c r="T31" s="242">
        <v>125.05799999999999</v>
      </c>
      <c r="U31" s="240">
        <v>1467.144</v>
      </c>
      <c r="V31" s="241"/>
      <c r="W31" s="240"/>
      <c r="X31" s="224">
        <f>SUM(T31:W31)</f>
        <v>1592.202</v>
      </c>
      <c r="Y31" s="239">
        <f>IF(ISERROR(R31/X31-1),"         /0",IF(R31/X31&gt;5,"  *  ",(R31/X31-1)))</f>
        <v>0.002684960827834537</v>
      </c>
    </row>
    <row r="32" spans="1:25" ht="19.5" customHeight="1">
      <c r="A32" s="245" t="s">
        <v>347</v>
      </c>
      <c r="B32" s="242">
        <v>5.552</v>
      </c>
      <c r="C32" s="240">
        <v>40.173</v>
      </c>
      <c r="D32" s="241">
        <v>0</v>
      </c>
      <c r="E32" s="240">
        <v>0</v>
      </c>
      <c r="F32" s="241">
        <f t="shared" si="0"/>
        <v>45.725</v>
      </c>
      <c r="G32" s="243">
        <f t="shared" si="1"/>
        <v>0.0009641830611349838</v>
      </c>
      <c r="H32" s="242">
        <v>0</v>
      </c>
      <c r="I32" s="240"/>
      <c r="J32" s="241"/>
      <c r="K32" s="240"/>
      <c r="L32" s="241">
        <f t="shared" si="2"/>
        <v>0</v>
      </c>
      <c r="M32" s="244" t="str">
        <f t="shared" si="8"/>
        <v>         /0</v>
      </c>
      <c r="N32" s="242">
        <v>5.552</v>
      </c>
      <c r="O32" s="240">
        <v>40.173</v>
      </c>
      <c r="P32" s="241">
        <v>0.024</v>
      </c>
      <c r="Q32" s="240">
        <v>0.023</v>
      </c>
      <c r="R32" s="241">
        <f t="shared" si="4"/>
        <v>45.772000000000006</v>
      </c>
      <c r="S32" s="243">
        <f t="shared" si="5"/>
        <v>0.00013885267435477657</v>
      </c>
      <c r="T32" s="242">
        <v>0</v>
      </c>
      <c r="U32" s="240"/>
      <c r="V32" s="241">
        <v>0</v>
      </c>
      <c r="W32" s="240">
        <v>0.02</v>
      </c>
      <c r="X32" s="224">
        <f t="shared" si="6"/>
        <v>0.02</v>
      </c>
      <c r="Y32" s="239" t="str">
        <f t="shared" si="7"/>
        <v>  *  </v>
      </c>
    </row>
    <row r="33" spans="1:25" ht="19.5" customHeight="1" thickBot="1">
      <c r="A33" s="245" t="s">
        <v>56</v>
      </c>
      <c r="B33" s="242">
        <v>7.954000000000001</v>
      </c>
      <c r="C33" s="240">
        <v>0</v>
      </c>
      <c r="D33" s="241">
        <v>0</v>
      </c>
      <c r="E33" s="240">
        <v>0</v>
      </c>
      <c r="F33" s="241">
        <f t="shared" si="0"/>
        <v>7.954000000000001</v>
      </c>
      <c r="G33" s="243">
        <f t="shared" si="1"/>
        <v>0.0001677225165285437</v>
      </c>
      <c r="H33" s="242">
        <v>9.059000000000001</v>
      </c>
      <c r="I33" s="240"/>
      <c r="J33" s="241"/>
      <c r="K33" s="240"/>
      <c r="L33" s="241">
        <f t="shared" si="2"/>
        <v>9.059000000000001</v>
      </c>
      <c r="M33" s="244">
        <f t="shared" si="8"/>
        <v>-0.12197814328292311</v>
      </c>
      <c r="N33" s="242">
        <v>43.656000000000006</v>
      </c>
      <c r="O33" s="240">
        <v>0</v>
      </c>
      <c r="P33" s="241"/>
      <c r="Q33" s="240"/>
      <c r="R33" s="241">
        <f t="shared" si="4"/>
        <v>43.656000000000006</v>
      </c>
      <c r="S33" s="243">
        <f t="shared" si="5"/>
        <v>0.00013243363522747806</v>
      </c>
      <c r="T33" s="242">
        <v>63.486999999999995</v>
      </c>
      <c r="U33" s="240"/>
      <c r="V33" s="241"/>
      <c r="W33" s="240"/>
      <c r="X33" s="224">
        <f t="shared" si="6"/>
        <v>63.486999999999995</v>
      </c>
      <c r="Y33" s="239">
        <f t="shared" si="7"/>
        <v>-0.3123631609620866</v>
      </c>
    </row>
    <row r="34" spans="1:25" s="278" customFormat="1" ht="19.5" customHeight="1">
      <c r="A34" s="287" t="s">
        <v>58</v>
      </c>
      <c r="B34" s="284">
        <f>SUM(B35:B41)</f>
        <v>2574.4170000000004</v>
      </c>
      <c r="C34" s="283">
        <f>SUM(C35:C41)</f>
        <v>1895.6899999999998</v>
      </c>
      <c r="D34" s="282">
        <f>SUM(D35:D41)</f>
        <v>78.59299999999999</v>
      </c>
      <c r="E34" s="283">
        <f>SUM(E35:E41)</f>
        <v>133.15</v>
      </c>
      <c r="F34" s="282">
        <f t="shared" si="0"/>
        <v>4681.849999999999</v>
      </c>
      <c r="G34" s="285">
        <f t="shared" si="1"/>
        <v>0.09872412170092561</v>
      </c>
      <c r="H34" s="284">
        <f>SUM(H35:H41)</f>
        <v>2247.159</v>
      </c>
      <c r="I34" s="283">
        <f>SUM(I35:I41)</f>
        <v>1652.529</v>
      </c>
      <c r="J34" s="282">
        <f>SUM(J35:J41)</f>
        <v>176.276</v>
      </c>
      <c r="K34" s="283">
        <f>SUM(K35:K41)</f>
        <v>160.204</v>
      </c>
      <c r="L34" s="282">
        <f t="shared" si="2"/>
        <v>4236.168</v>
      </c>
      <c r="M34" s="286">
        <f t="shared" si="8"/>
        <v>0.10520876414721991</v>
      </c>
      <c r="N34" s="284">
        <f>SUM(N35:N41)</f>
        <v>16728.343</v>
      </c>
      <c r="O34" s="283">
        <f>SUM(O35:O41)</f>
        <v>11553.105000000001</v>
      </c>
      <c r="P34" s="282">
        <f>SUM(P35:P41)</f>
        <v>203.07799999999997</v>
      </c>
      <c r="Q34" s="283">
        <f>SUM(Q35:Q41)</f>
        <v>1237.5430000000001</v>
      </c>
      <c r="R34" s="282">
        <f t="shared" si="4"/>
        <v>29722.069000000007</v>
      </c>
      <c r="S34" s="285">
        <f t="shared" si="5"/>
        <v>0.0901640471905794</v>
      </c>
      <c r="T34" s="284">
        <f>SUM(T35:T41)</f>
        <v>16242.847</v>
      </c>
      <c r="U34" s="283">
        <f>SUM(U35:U41)</f>
        <v>13358.132000000001</v>
      </c>
      <c r="V34" s="282">
        <f>SUM(V35:V41)</f>
        <v>435.10699999999997</v>
      </c>
      <c r="W34" s="283">
        <f>SUM(W35:W41)</f>
        <v>555.8500000000001</v>
      </c>
      <c r="X34" s="282">
        <f t="shared" si="6"/>
        <v>30591.935999999998</v>
      </c>
      <c r="Y34" s="279">
        <f t="shared" si="7"/>
        <v>-0.028434519475981856</v>
      </c>
    </row>
    <row r="35" spans="1:25" s="215" customFormat="1" ht="19.5" customHeight="1">
      <c r="A35" s="230" t="s">
        <v>350</v>
      </c>
      <c r="B35" s="228">
        <v>1571.434</v>
      </c>
      <c r="C35" s="225">
        <v>1184.422</v>
      </c>
      <c r="D35" s="224">
        <v>77.45899999999999</v>
      </c>
      <c r="E35" s="225">
        <v>94.873</v>
      </c>
      <c r="F35" s="224">
        <f t="shared" si="0"/>
        <v>2928.1879999999996</v>
      </c>
      <c r="G35" s="227">
        <f t="shared" si="1"/>
        <v>0.06174541868603008</v>
      </c>
      <c r="H35" s="228">
        <v>1265.818</v>
      </c>
      <c r="I35" s="225">
        <v>932.6439999999999</v>
      </c>
      <c r="J35" s="224">
        <v>173.886</v>
      </c>
      <c r="K35" s="225">
        <v>158.524</v>
      </c>
      <c r="L35" s="224">
        <f t="shared" si="2"/>
        <v>2530.872</v>
      </c>
      <c r="M35" s="229">
        <f t="shared" si="8"/>
        <v>0.15698778918886447</v>
      </c>
      <c r="N35" s="228">
        <v>8963.936</v>
      </c>
      <c r="O35" s="225">
        <v>6623.563000000004</v>
      </c>
      <c r="P35" s="224">
        <v>191.498</v>
      </c>
      <c r="Q35" s="225">
        <v>1094.589</v>
      </c>
      <c r="R35" s="224">
        <f t="shared" si="4"/>
        <v>16873.586000000003</v>
      </c>
      <c r="S35" s="227">
        <f t="shared" si="5"/>
        <v>0.05118724421164286</v>
      </c>
      <c r="T35" s="226">
        <v>9985.103</v>
      </c>
      <c r="U35" s="225">
        <v>8409.070000000002</v>
      </c>
      <c r="V35" s="224">
        <v>355.70799999999997</v>
      </c>
      <c r="W35" s="225">
        <v>494.55100000000004</v>
      </c>
      <c r="X35" s="224">
        <f t="shared" si="6"/>
        <v>19244.432</v>
      </c>
      <c r="Y35" s="223">
        <f t="shared" si="7"/>
        <v>-0.12319646534644402</v>
      </c>
    </row>
    <row r="36" spans="1:25" s="215" customFormat="1" ht="19.5" customHeight="1">
      <c r="A36" s="230" t="s">
        <v>351</v>
      </c>
      <c r="B36" s="228">
        <v>783.662</v>
      </c>
      <c r="C36" s="225">
        <v>599.496</v>
      </c>
      <c r="D36" s="224">
        <v>0</v>
      </c>
      <c r="E36" s="225">
        <v>0</v>
      </c>
      <c r="F36" s="224">
        <f aca="true" t="shared" si="9" ref="F36:F41">SUM(B36:E36)</f>
        <v>1383.158</v>
      </c>
      <c r="G36" s="227">
        <f aca="true" t="shared" si="10" ref="G36:G41">F36/$F$9</f>
        <v>0.029166047336759798</v>
      </c>
      <c r="H36" s="228">
        <v>737.105</v>
      </c>
      <c r="I36" s="225">
        <v>591.919</v>
      </c>
      <c r="J36" s="224">
        <v>0.69</v>
      </c>
      <c r="K36" s="225">
        <v>0</v>
      </c>
      <c r="L36" s="224">
        <f aca="true" t="shared" si="11" ref="L36:L41">SUM(H36:K36)</f>
        <v>1329.714</v>
      </c>
      <c r="M36" s="229">
        <f aca="true" t="shared" si="12" ref="M36:M41">IF(ISERROR(F36/L36-1),"         /0",(F36/L36-1))</f>
        <v>0.040192101459411544</v>
      </c>
      <c r="N36" s="228">
        <v>6207.806999999998</v>
      </c>
      <c r="O36" s="225">
        <v>4293.647</v>
      </c>
      <c r="P36" s="224">
        <v>1.896</v>
      </c>
      <c r="Q36" s="225">
        <v>0</v>
      </c>
      <c r="R36" s="224">
        <f aca="true" t="shared" si="13" ref="R36:R41">SUM(N36:Q36)</f>
        <v>10503.349999999999</v>
      </c>
      <c r="S36" s="227">
        <f aca="true" t="shared" si="14" ref="S36:S41">R36/$R$9</f>
        <v>0.031862672314608105</v>
      </c>
      <c r="T36" s="226">
        <v>4938.541</v>
      </c>
      <c r="U36" s="225">
        <v>4287.464000000001</v>
      </c>
      <c r="V36" s="224">
        <v>39.94</v>
      </c>
      <c r="W36" s="225">
        <v>0.16</v>
      </c>
      <c r="X36" s="224">
        <f>SUM(T36:W36)</f>
        <v>9266.105000000001</v>
      </c>
      <c r="Y36" s="223">
        <f aca="true" t="shared" si="15" ref="Y36:Y41">IF(ISERROR(R36/X36-1),"         /0",IF(R36/X36&gt;5,"  *  ",(R36/X36-1)))</f>
        <v>0.1335237405576557</v>
      </c>
    </row>
    <row r="37" spans="1:25" s="215" customFormat="1" ht="19.5" customHeight="1">
      <c r="A37" s="230" t="s">
        <v>354</v>
      </c>
      <c r="B37" s="228">
        <v>108.07399999999998</v>
      </c>
      <c r="C37" s="225">
        <v>59.578</v>
      </c>
      <c r="D37" s="224">
        <v>0</v>
      </c>
      <c r="E37" s="225">
        <v>0</v>
      </c>
      <c r="F37" s="224">
        <f t="shared" si="9"/>
        <v>167.652</v>
      </c>
      <c r="G37" s="227">
        <f t="shared" si="10"/>
        <v>0.003535204342600378</v>
      </c>
      <c r="H37" s="228">
        <v>81.745</v>
      </c>
      <c r="I37" s="225">
        <v>73.796</v>
      </c>
      <c r="J37" s="224"/>
      <c r="K37" s="225"/>
      <c r="L37" s="224">
        <f t="shared" si="11"/>
        <v>155.541</v>
      </c>
      <c r="M37" s="229">
        <f t="shared" si="12"/>
        <v>0.07786371439041795</v>
      </c>
      <c r="N37" s="228">
        <v>611.87</v>
      </c>
      <c r="O37" s="225">
        <v>276.25600000000003</v>
      </c>
      <c r="P37" s="224">
        <v>0.861</v>
      </c>
      <c r="Q37" s="225">
        <v>0.9490000000000001</v>
      </c>
      <c r="R37" s="224">
        <f t="shared" si="13"/>
        <v>889.9359999999999</v>
      </c>
      <c r="S37" s="227">
        <f t="shared" si="14"/>
        <v>0.002699685257462912</v>
      </c>
      <c r="T37" s="226">
        <v>446.95400000000006</v>
      </c>
      <c r="U37" s="225">
        <v>321.40900000000005</v>
      </c>
      <c r="V37" s="224">
        <v>0</v>
      </c>
      <c r="W37" s="225">
        <v>0.23</v>
      </c>
      <c r="X37" s="224">
        <f>SUM(T37:W37)</f>
        <v>768.5930000000001</v>
      </c>
      <c r="Y37" s="223">
        <f t="shared" si="15"/>
        <v>0.15787679565127433</v>
      </c>
    </row>
    <row r="38" spans="1:25" s="215" customFormat="1" ht="19.5" customHeight="1">
      <c r="A38" s="230" t="s">
        <v>353</v>
      </c>
      <c r="B38" s="228">
        <v>51.591</v>
      </c>
      <c r="C38" s="225">
        <v>40.406</v>
      </c>
      <c r="D38" s="224">
        <v>0.11</v>
      </c>
      <c r="E38" s="225">
        <v>0</v>
      </c>
      <c r="F38" s="224">
        <f t="shared" si="9"/>
        <v>92.107</v>
      </c>
      <c r="G38" s="227">
        <f t="shared" si="10"/>
        <v>0.0019422199937006003</v>
      </c>
      <c r="H38" s="228">
        <v>128.908</v>
      </c>
      <c r="I38" s="225">
        <v>32.501000000000005</v>
      </c>
      <c r="J38" s="224">
        <v>1.33</v>
      </c>
      <c r="K38" s="225">
        <v>1.31</v>
      </c>
      <c r="L38" s="224">
        <f t="shared" si="11"/>
        <v>164.049</v>
      </c>
      <c r="M38" s="229">
        <f t="shared" si="12"/>
        <v>-0.43853970460045477</v>
      </c>
      <c r="N38" s="228">
        <v>323.14300000000003</v>
      </c>
      <c r="O38" s="225">
        <v>262.081</v>
      </c>
      <c r="P38" s="224">
        <v>2.7929999999999997</v>
      </c>
      <c r="Q38" s="225">
        <v>4.268</v>
      </c>
      <c r="R38" s="224">
        <f t="shared" si="13"/>
        <v>592.2850000000001</v>
      </c>
      <c r="S38" s="227">
        <f t="shared" si="14"/>
        <v>0.001796739409032134</v>
      </c>
      <c r="T38" s="226">
        <v>615.473</v>
      </c>
      <c r="U38" s="225">
        <v>257.59799999999996</v>
      </c>
      <c r="V38" s="224">
        <v>9.705</v>
      </c>
      <c r="W38" s="225">
        <v>9.781000000000002</v>
      </c>
      <c r="X38" s="224">
        <f>SUM(T38:W38)</f>
        <v>892.5569999999999</v>
      </c>
      <c r="Y38" s="223">
        <f t="shared" si="15"/>
        <v>-0.33641773018417853</v>
      </c>
    </row>
    <row r="39" spans="1:25" s="215" customFormat="1" ht="19.5" customHeight="1">
      <c r="A39" s="230" t="s">
        <v>355</v>
      </c>
      <c r="B39" s="228">
        <v>15.695</v>
      </c>
      <c r="C39" s="225">
        <v>3.398</v>
      </c>
      <c r="D39" s="224">
        <v>0</v>
      </c>
      <c r="E39" s="225">
        <v>37.544</v>
      </c>
      <c r="F39" s="224">
        <f t="shared" si="9"/>
        <v>56.637</v>
      </c>
      <c r="G39" s="227">
        <f t="shared" si="10"/>
        <v>0.0011942796289448239</v>
      </c>
      <c r="H39" s="228">
        <v>0</v>
      </c>
      <c r="I39" s="225">
        <v>0</v>
      </c>
      <c r="J39" s="224"/>
      <c r="K39" s="225"/>
      <c r="L39" s="224">
        <f t="shared" si="11"/>
        <v>0</v>
      </c>
      <c r="M39" s="229" t="str">
        <f t="shared" si="12"/>
        <v>         /0</v>
      </c>
      <c r="N39" s="228">
        <v>89.71699999999998</v>
      </c>
      <c r="O39" s="225">
        <v>21.014</v>
      </c>
      <c r="P39" s="224"/>
      <c r="Q39" s="225">
        <v>37.544</v>
      </c>
      <c r="R39" s="224">
        <f t="shared" si="13"/>
        <v>148.27499999999998</v>
      </c>
      <c r="S39" s="227">
        <f t="shared" si="14"/>
        <v>0.000449802942627687</v>
      </c>
      <c r="T39" s="226">
        <v>0.022</v>
      </c>
      <c r="U39" s="225">
        <v>49.078</v>
      </c>
      <c r="V39" s="224">
        <v>28.817</v>
      </c>
      <c r="W39" s="225">
        <v>12.975</v>
      </c>
      <c r="X39" s="224">
        <f>SUM(T39:W39)</f>
        <v>90.892</v>
      </c>
      <c r="Y39" s="223">
        <f t="shared" si="15"/>
        <v>0.631331690357787</v>
      </c>
    </row>
    <row r="40" spans="1:25" s="215" customFormat="1" ht="19.5" customHeight="1">
      <c r="A40" s="230" t="s">
        <v>352</v>
      </c>
      <c r="B40" s="228">
        <v>38.909</v>
      </c>
      <c r="C40" s="225">
        <v>7.3</v>
      </c>
      <c r="D40" s="224">
        <v>0</v>
      </c>
      <c r="E40" s="225">
        <v>0</v>
      </c>
      <c r="F40" s="224">
        <f t="shared" si="9"/>
        <v>46.208999999999996</v>
      </c>
      <c r="G40" s="227">
        <f t="shared" si="10"/>
        <v>0.0009743889572878395</v>
      </c>
      <c r="H40" s="228">
        <v>32.966</v>
      </c>
      <c r="I40" s="225">
        <v>4.116</v>
      </c>
      <c r="J40" s="224">
        <v>0</v>
      </c>
      <c r="K40" s="225">
        <v>0</v>
      </c>
      <c r="L40" s="224">
        <f t="shared" si="11"/>
        <v>37.082</v>
      </c>
      <c r="M40" s="229">
        <f t="shared" si="12"/>
        <v>0.24613019793970103</v>
      </c>
      <c r="N40" s="228">
        <v>276.13899999999995</v>
      </c>
      <c r="O40" s="225">
        <v>75.454</v>
      </c>
      <c r="P40" s="224">
        <v>0</v>
      </c>
      <c r="Q40" s="225">
        <v>0.16</v>
      </c>
      <c r="R40" s="224">
        <f t="shared" si="13"/>
        <v>351.753</v>
      </c>
      <c r="S40" s="227">
        <f t="shared" si="14"/>
        <v>0.0010670681805976516</v>
      </c>
      <c r="T40" s="226">
        <v>243.087</v>
      </c>
      <c r="U40" s="225">
        <v>15.96</v>
      </c>
      <c r="V40" s="224">
        <v>0</v>
      </c>
      <c r="W40" s="225">
        <v>0.018</v>
      </c>
      <c r="X40" s="224">
        <f t="shared" si="6"/>
        <v>259.06499999999994</v>
      </c>
      <c r="Y40" s="223">
        <f t="shared" si="15"/>
        <v>0.3577789357883159</v>
      </c>
    </row>
    <row r="41" spans="1:25" s="215" customFormat="1" ht="19.5" customHeight="1" thickBot="1">
      <c r="A41" s="230" t="s">
        <v>56</v>
      </c>
      <c r="B41" s="228">
        <v>5.052</v>
      </c>
      <c r="C41" s="225">
        <v>1.09</v>
      </c>
      <c r="D41" s="224">
        <v>1.024</v>
      </c>
      <c r="E41" s="225">
        <v>0.733</v>
      </c>
      <c r="F41" s="224">
        <f t="shared" si="9"/>
        <v>7.898999999999999</v>
      </c>
      <c r="G41" s="227">
        <f t="shared" si="10"/>
        <v>0.00016656275560208278</v>
      </c>
      <c r="H41" s="228">
        <v>0.617</v>
      </c>
      <c r="I41" s="225">
        <v>17.553</v>
      </c>
      <c r="J41" s="224">
        <v>0.37</v>
      </c>
      <c r="K41" s="225">
        <v>0.37</v>
      </c>
      <c r="L41" s="224">
        <f t="shared" si="11"/>
        <v>18.910000000000004</v>
      </c>
      <c r="M41" s="229">
        <f t="shared" si="12"/>
        <v>-0.5822845055526178</v>
      </c>
      <c r="N41" s="228">
        <v>255.73100000000002</v>
      </c>
      <c r="O41" s="225">
        <v>1.09</v>
      </c>
      <c r="P41" s="224">
        <v>6.030000000000001</v>
      </c>
      <c r="Q41" s="225">
        <v>100.03299999999999</v>
      </c>
      <c r="R41" s="224">
        <f t="shared" si="13"/>
        <v>362.884</v>
      </c>
      <c r="S41" s="227">
        <f t="shared" si="14"/>
        <v>0.0011008348746080296</v>
      </c>
      <c r="T41" s="226">
        <v>13.667000000000002</v>
      </c>
      <c r="U41" s="225">
        <v>17.553</v>
      </c>
      <c r="V41" s="224">
        <v>0.9369999999999999</v>
      </c>
      <c r="W41" s="225">
        <v>38.135</v>
      </c>
      <c r="X41" s="224">
        <f t="shared" si="6"/>
        <v>70.292</v>
      </c>
      <c r="Y41" s="223" t="str">
        <f t="shared" si="15"/>
        <v>  *  </v>
      </c>
    </row>
    <row r="42" spans="1:25" s="278" customFormat="1" ht="19.5" customHeight="1">
      <c r="A42" s="287" t="s">
        <v>57</v>
      </c>
      <c r="B42" s="284">
        <f>SUM(B43:B46)</f>
        <v>314.657</v>
      </c>
      <c r="C42" s="283">
        <f>SUM(C43:C46)</f>
        <v>187.15800000000002</v>
      </c>
      <c r="D42" s="282">
        <f>SUM(D43:D46)</f>
        <v>0</v>
      </c>
      <c r="E42" s="283">
        <f>SUM(E43:E46)</f>
        <v>0</v>
      </c>
      <c r="F42" s="282">
        <f t="shared" si="0"/>
        <v>501.815</v>
      </c>
      <c r="G42" s="285">
        <f t="shared" si="1"/>
        <v>0.010581553260217647</v>
      </c>
      <c r="H42" s="284">
        <f>SUM(H43:H46)</f>
        <v>402.81899999999996</v>
      </c>
      <c r="I42" s="283">
        <f>SUM(I43:I46)</f>
        <v>170.244</v>
      </c>
      <c r="J42" s="282">
        <f>SUM(J43:J46)</f>
        <v>0.1</v>
      </c>
      <c r="K42" s="283">
        <f>SUM(K43:K46)</f>
        <v>0.2</v>
      </c>
      <c r="L42" s="282">
        <f t="shared" si="2"/>
        <v>573.363</v>
      </c>
      <c r="M42" s="286">
        <f t="shared" si="8"/>
        <v>-0.12478656627651252</v>
      </c>
      <c r="N42" s="284">
        <f>SUM(N43:N46)</f>
        <v>2976.7509999999997</v>
      </c>
      <c r="O42" s="283">
        <f>SUM(O43:O46)</f>
        <v>1235.116</v>
      </c>
      <c r="P42" s="282">
        <f>SUM(P43:P46)</f>
        <v>1.083</v>
      </c>
      <c r="Q42" s="283">
        <f>SUM(Q43:Q46)</f>
        <v>457.239</v>
      </c>
      <c r="R42" s="282">
        <f t="shared" si="4"/>
        <v>4670.188999999999</v>
      </c>
      <c r="S42" s="285">
        <f t="shared" si="5"/>
        <v>0.014167356296256652</v>
      </c>
      <c r="T42" s="284">
        <f>SUM(T43:T46)</f>
        <v>3625.4860000000012</v>
      </c>
      <c r="U42" s="283">
        <f>SUM(U43:U46)</f>
        <v>1356.5919999999999</v>
      </c>
      <c r="V42" s="282">
        <f>SUM(V43:V46)</f>
        <v>0.37500000000000006</v>
      </c>
      <c r="W42" s="283">
        <f>SUM(W43:W46)</f>
        <v>8.104</v>
      </c>
      <c r="X42" s="282">
        <f t="shared" si="6"/>
        <v>4990.557000000002</v>
      </c>
      <c r="Y42" s="279">
        <f t="shared" si="7"/>
        <v>-0.06419483837174933</v>
      </c>
    </row>
    <row r="43" spans="1:25" ht="19.5" customHeight="1">
      <c r="A43" s="230" t="s">
        <v>358</v>
      </c>
      <c r="B43" s="228">
        <v>174.978</v>
      </c>
      <c r="C43" s="225">
        <v>15.884</v>
      </c>
      <c r="D43" s="224">
        <v>0</v>
      </c>
      <c r="E43" s="225">
        <v>0</v>
      </c>
      <c r="F43" s="224">
        <f t="shared" si="0"/>
        <v>190.86200000000002</v>
      </c>
      <c r="G43" s="227">
        <f t="shared" si="1"/>
        <v>0.004024623453566873</v>
      </c>
      <c r="H43" s="228">
        <v>273.001</v>
      </c>
      <c r="I43" s="225">
        <v>39.38</v>
      </c>
      <c r="J43" s="224">
        <v>0.1</v>
      </c>
      <c r="K43" s="225">
        <v>0.1</v>
      </c>
      <c r="L43" s="224">
        <f t="shared" si="2"/>
        <v>312.581</v>
      </c>
      <c r="M43" s="229">
        <f t="shared" si="8"/>
        <v>-0.38939986755432987</v>
      </c>
      <c r="N43" s="228">
        <v>2328.0299999999997</v>
      </c>
      <c r="O43" s="225">
        <v>416.04900000000004</v>
      </c>
      <c r="P43" s="224">
        <v>0.49</v>
      </c>
      <c r="Q43" s="225">
        <v>0.07</v>
      </c>
      <c r="R43" s="224">
        <f t="shared" si="4"/>
        <v>2744.6389999999997</v>
      </c>
      <c r="S43" s="227">
        <f t="shared" si="5"/>
        <v>0.008326061026138677</v>
      </c>
      <c r="T43" s="226">
        <v>2887.671000000001</v>
      </c>
      <c r="U43" s="225">
        <v>399.2219999999999</v>
      </c>
      <c r="V43" s="224">
        <v>0.30000000000000004</v>
      </c>
      <c r="W43" s="225">
        <v>6.7219999999999995</v>
      </c>
      <c r="X43" s="224">
        <f t="shared" si="6"/>
        <v>3293.9150000000013</v>
      </c>
      <c r="Y43" s="223">
        <f t="shared" si="7"/>
        <v>-0.16675475839540532</v>
      </c>
    </row>
    <row r="44" spans="1:25" ht="19.5" customHeight="1">
      <c r="A44" s="230" t="s">
        <v>359</v>
      </c>
      <c r="B44" s="228">
        <v>52.242</v>
      </c>
      <c r="C44" s="225">
        <v>110.84800000000001</v>
      </c>
      <c r="D44" s="224">
        <v>0</v>
      </c>
      <c r="E44" s="225">
        <v>0</v>
      </c>
      <c r="F44" s="224">
        <f>SUM(B44:E44)</f>
        <v>163.09</v>
      </c>
      <c r="G44" s="227">
        <f>F44/$F$9</f>
        <v>0.0034390074453910222</v>
      </c>
      <c r="H44" s="228">
        <v>19.387</v>
      </c>
      <c r="I44" s="225">
        <v>130.864</v>
      </c>
      <c r="J44" s="224"/>
      <c r="K44" s="225"/>
      <c r="L44" s="224">
        <f>SUM(H44:K44)</f>
        <v>150.251</v>
      </c>
      <c r="M44" s="229">
        <f>IF(ISERROR(F44/L44-1),"         /0",(F44/L44-1))</f>
        <v>0.08545034642032334</v>
      </c>
      <c r="N44" s="228">
        <v>240.763</v>
      </c>
      <c r="O44" s="225">
        <v>437.601</v>
      </c>
      <c r="P44" s="224">
        <v>0.593</v>
      </c>
      <c r="Q44" s="225">
        <v>0</v>
      </c>
      <c r="R44" s="224">
        <f>SUM(N44:Q44)</f>
        <v>678.957</v>
      </c>
      <c r="S44" s="227">
        <f>R44/$R$9</f>
        <v>0.002059665193172595</v>
      </c>
      <c r="T44" s="226">
        <v>102.22999999999999</v>
      </c>
      <c r="U44" s="225">
        <v>465.4810000000001</v>
      </c>
      <c r="V44" s="224">
        <v>0</v>
      </c>
      <c r="W44" s="225">
        <v>0</v>
      </c>
      <c r="X44" s="224">
        <f>SUM(T44:W44)</f>
        <v>567.7110000000001</v>
      </c>
      <c r="Y44" s="223">
        <f>IF(ISERROR(R44/X44-1),"         /0",IF(R44/X44&gt;5,"  *  ",(R44/X44-1)))</f>
        <v>0.1959553364299791</v>
      </c>
    </row>
    <row r="45" spans="1:25" ht="19.5" customHeight="1">
      <c r="A45" s="230" t="s">
        <v>365</v>
      </c>
      <c r="B45" s="228">
        <v>87.437</v>
      </c>
      <c r="C45" s="225">
        <v>60.426</v>
      </c>
      <c r="D45" s="224">
        <v>0</v>
      </c>
      <c r="E45" s="225">
        <v>0</v>
      </c>
      <c r="F45" s="224">
        <f>SUM(B45:E45)</f>
        <v>147.863</v>
      </c>
      <c r="G45" s="227">
        <f>F45/$F$9</f>
        <v>0.003117922361259751</v>
      </c>
      <c r="H45" s="228">
        <v>108.371</v>
      </c>
      <c r="I45" s="225"/>
      <c r="J45" s="224"/>
      <c r="K45" s="225"/>
      <c r="L45" s="224">
        <f>SUM(H45:K45)</f>
        <v>108.371</v>
      </c>
      <c r="M45" s="229">
        <f>IF(ISERROR(F45/L45-1),"         /0",(F45/L45-1))</f>
        <v>0.36441483422686893</v>
      </c>
      <c r="N45" s="228">
        <v>403.105</v>
      </c>
      <c r="O45" s="225">
        <v>381.46599999999995</v>
      </c>
      <c r="P45" s="224"/>
      <c r="Q45" s="225"/>
      <c r="R45" s="224">
        <f>SUM(N45:Q45)</f>
        <v>784.5709999999999</v>
      </c>
      <c r="S45" s="227">
        <f>R45/$R$9</f>
        <v>0.00238005290507737</v>
      </c>
      <c r="T45" s="226">
        <v>628.247</v>
      </c>
      <c r="U45" s="225">
        <v>491.88899999999995</v>
      </c>
      <c r="V45" s="224">
        <v>0.075</v>
      </c>
      <c r="W45" s="225"/>
      <c r="X45" s="224">
        <f>SUM(T45:W45)</f>
        <v>1120.211</v>
      </c>
      <c r="Y45" s="223">
        <f>IF(ISERROR(R45/X45-1),"         /0",IF(R45/X45&gt;5,"  *  ",(R45/X45-1)))</f>
        <v>-0.2996221247604247</v>
      </c>
    </row>
    <row r="46" spans="1:25" ht="19.5" customHeight="1" thickBot="1">
      <c r="A46" s="230" t="s">
        <v>56</v>
      </c>
      <c r="B46" s="228">
        <v>0</v>
      </c>
      <c r="C46" s="225">
        <v>0</v>
      </c>
      <c r="D46" s="224">
        <v>0</v>
      </c>
      <c r="E46" s="225">
        <v>0</v>
      </c>
      <c r="F46" s="224">
        <f>SUM(B46:E46)</f>
        <v>0</v>
      </c>
      <c r="G46" s="227">
        <f>F46/$F$9</f>
        <v>0</v>
      </c>
      <c r="H46" s="228">
        <v>2.06</v>
      </c>
      <c r="I46" s="225">
        <v>0</v>
      </c>
      <c r="J46" s="224"/>
      <c r="K46" s="225">
        <v>0.1</v>
      </c>
      <c r="L46" s="224">
        <f>SUM(H46:K46)</f>
        <v>2.16</v>
      </c>
      <c r="M46" s="229">
        <f>IF(ISERROR(F46/L46-1),"         /0",(F46/L46-1))</f>
        <v>-1</v>
      </c>
      <c r="N46" s="228">
        <v>4.853</v>
      </c>
      <c r="O46" s="225">
        <v>0</v>
      </c>
      <c r="P46" s="224"/>
      <c r="Q46" s="225">
        <v>457.169</v>
      </c>
      <c r="R46" s="224">
        <f>SUM(N46:Q46)</f>
        <v>462.022</v>
      </c>
      <c r="S46" s="227">
        <f>R46/$R$9</f>
        <v>0.0014015771718680103</v>
      </c>
      <c r="T46" s="226">
        <v>7.337999999999999</v>
      </c>
      <c r="U46" s="225">
        <v>0</v>
      </c>
      <c r="V46" s="224"/>
      <c r="W46" s="225">
        <v>1.3820000000000001</v>
      </c>
      <c r="X46" s="224">
        <f>SUM(T46:W46)</f>
        <v>8.719999999999999</v>
      </c>
      <c r="Y46" s="223" t="str">
        <f>IF(ISERROR(R46/X46-1),"         /0",IF(R46/X46&gt;5,"  *  ",(R46/X46-1)))</f>
        <v>  *  </v>
      </c>
    </row>
    <row r="47" spans="1:25" s="215" customFormat="1" ht="19.5" customHeight="1" thickBot="1">
      <c r="A47" s="274" t="s">
        <v>56</v>
      </c>
      <c r="B47" s="271">
        <v>102.537</v>
      </c>
      <c r="C47" s="270">
        <v>0</v>
      </c>
      <c r="D47" s="269">
        <v>0.19</v>
      </c>
      <c r="E47" s="270">
        <v>0.19</v>
      </c>
      <c r="F47" s="269">
        <f t="shared" si="0"/>
        <v>102.917</v>
      </c>
      <c r="G47" s="272">
        <f t="shared" si="1"/>
        <v>0.002170165732155913</v>
      </c>
      <c r="H47" s="271">
        <v>66.363</v>
      </c>
      <c r="I47" s="270">
        <v>8.116</v>
      </c>
      <c r="J47" s="269">
        <v>0</v>
      </c>
      <c r="K47" s="270">
        <v>0</v>
      </c>
      <c r="L47" s="269">
        <f t="shared" si="2"/>
        <v>74.479</v>
      </c>
      <c r="M47" s="273">
        <f t="shared" si="8"/>
        <v>0.3818257495401389</v>
      </c>
      <c r="N47" s="271">
        <v>571.0819999999999</v>
      </c>
      <c r="O47" s="270">
        <v>62.33599999999999</v>
      </c>
      <c r="P47" s="269">
        <v>0.73</v>
      </c>
      <c r="Q47" s="270">
        <v>66.019</v>
      </c>
      <c r="R47" s="269">
        <f t="shared" si="4"/>
        <v>700.1669999999999</v>
      </c>
      <c r="S47" s="272">
        <f t="shared" si="5"/>
        <v>0.0021240072630639</v>
      </c>
      <c r="T47" s="271">
        <v>535.3159999999999</v>
      </c>
      <c r="U47" s="270">
        <v>26.658</v>
      </c>
      <c r="V47" s="269">
        <v>0.15</v>
      </c>
      <c r="W47" s="270">
        <v>0</v>
      </c>
      <c r="X47" s="282">
        <f>SUM(T47:W47)</f>
        <v>562.1239999999999</v>
      </c>
      <c r="Y47" s="266">
        <f t="shared" si="7"/>
        <v>0.245573930307192</v>
      </c>
    </row>
    <row r="48" ht="15" thickTop="1">
      <c r="A48" s="116" t="s">
        <v>43</v>
      </c>
    </row>
    <row r="49" ht="14.25">
      <c r="A49" s="116" t="s">
        <v>55</v>
      </c>
    </row>
    <row r="50" ht="14.25">
      <c r="A50" s="123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8:Y65536 M48:M65536 Y3 M3">
    <cfRule type="cellIs" priority="6" dxfId="93" operator="lessThan" stopIfTrue="1">
      <formula>0</formula>
    </cfRule>
  </conditionalFormatting>
  <conditionalFormatting sqref="Y10:Y47 M10:M47">
    <cfRule type="cellIs" priority="7" dxfId="93" operator="lessThan" stopIfTrue="1">
      <formula>0</formula>
    </cfRule>
    <cfRule type="cellIs" priority="8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Y9 M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2:V4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5"/>
  <sheetViews>
    <sheetView showGridLines="0" zoomScale="80" zoomScaleNormal="80" zoomScalePageLayoutView="0" workbookViewId="0" topLeftCell="A1">
      <selection activeCell="T72" sqref="T72:W72"/>
    </sheetView>
  </sheetViews>
  <sheetFormatPr defaultColWidth="8.00390625" defaultRowHeight="15"/>
  <cols>
    <col min="1" max="1" width="24.28125" style="123" customWidth="1"/>
    <col min="2" max="2" width="9.140625" style="123" bestFit="1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140625" style="123" bestFit="1" customWidth="1"/>
    <col min="7" max="7" width="9.28125" style="123" customWidth="1"/>
    <col min="8" max="8" width="9.28125" style="123" bestFit="1" customWidth="1"/>
    <col min="9" max="9" width="9.7109375" style="123" bestFit="1" customWidth="1"/>
    <col min="10" max="10" width="8.140625" style="123" customWidth="1"/>
    <col min="11" max="11" width="9.00390625" style="123" customWidth="1"/>
    <col min="12" max="12" width="9.140625" style="123" customWidth="1"/>
    <col min="13" max="13" width="10.28125" style="123" bestFit="1" customWidth="1"/>
    <col min="14" max="14" width="9.28125" style="123" bestFit="1" customWidth="1"/>
    <col min="15" max="15" width="10.140625" style="123" customWidth="1"/>
    <col min="16" max="16" width="8.28125" style="123" bestFit="1" customWidth="1"/>
    <col min="17" max="17" width="9.140625" style="123" customWidth="1"/>
    <col min="18" max="19" width="9.8515625" style="123" bestFit="1" customWidth="1"/>
    <col min="20" max="21" width="10.28125" style="123" customWidth="1"/>
    <col min="22" max="22" width="8.8515625" style="123" customWidth="1"/>
    <col min="23" max="23" width="10.28125" style="123" customWidth="1"/>
    <col min="24" max="24" width="9.8515625" style="123" bestFit="1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587" t="s">
        <v>28</v>
      </c>
      <c r="Y1" s="588"/>
    </row>
    <row r="2" ht="5.25" customHeight="1" thickBot="1"/>
    <row r="3" spans="1:25" ht="24" customHeight="1" thickTop="1">
      <c r="A3" s="644" t="s">
        <v>73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6"/>
    </row>
    <row r="4" spans="1:25" ht="21" customHeight="1" thickBot="1">
      <c r="A4" s="653" t="s">
        <v>45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5"/>
    </row>
    <row r="5" spans="1:25" s="265" customFormat="1" ht="15.75" customHeight="1" thickBot="1" thickTop="1">
      <c r="A5" s="592" t="s">
        <v>68</v>
      </c>
      <c r="B5" s="637" t="s">
        <v>36</v>
      </c>
      <c r="C5" s="638"/>
      <c r="D5" s="638"/>
      <c r="E5" s="638"/>
      <c r="F5" s="638"/>
      <c r="G5" s="638"/>
      <c r="H5" s="638"/>
      <c r="I5" s="638"/>
      <c r="J5" s="639"/>
      <c r="K5" s="639"/>
      <c r="L5" s="639"/>
      <c r="M5" s="640"/>
      <c r="N5" s="637" t="s">
        <v>35</v>
      </c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41"/>
    </row>
    <row r="6" spans="1:25" s="163" customFormat="1" ht="26.25" customHeight="1" thickBot="1">
      <c r="A6" s="593"/>
      <c r="B6" s="629" t="s">
        <v>155</v>
      </c>
      <c r="C6" s="630"/>
      <c r="D6" s="630"/>
      <c r="E6" s="630"/>
      <c r="F6" s="630"/>
      <c r="G6" s="634" t="s">
        <v>34</v>
      </c>
      <c r="H6" s="629" t="s">
        <v>156</v>
      </c>
      <c r="I6" s="630"/>
      <c r="J6" s="630"/>
      <c r="K6" s="630"/>
      <c r="L6" s="630"/>
      <c r="M6" s="631" t="s">
        <v>33</v>
      </c>
      <c r="N6" s="629" t="s">
        <v>157</v>
      </c>
      <c r="O6" s="630"/>
      <c r="P6" s="630"/>
      <c r="Q6" s="630"/>
      <c r="R6" s="630"/>
      <c r="S6" s="634" t="s">
        <v>34</v>
      </c>
      <c r="T6" s="629" t="s">
        <v>158</v>
      </c>
      <c r="U6" s="630"/>
      <c r="V6" s="630"/>
      <c r="W6" s="630"/>
      <c r="X6" s="630"/>
      <c r="Y6" s="647" t="s">
        <v>33</v>
      </c>
    </row>
    <row r="7" spans="1:25" s="163" customFormat="1" ht="26.25" customHeight="1">
      <c r="A7" s="594"/>
      <c r="B7" s="605" t="s">
        <v>22</v>
      </c>
      <c r="C7" s="597"/>
      <c r="D7" s="596" t="s">
        <v>21</v>
      </c>
      <c r="E7" s="597"/>
      <c r="F7" s="660" t="s">
        <v>17</v>
      </c>
      <c r="G7" s="635"/>
      <c r="H7" s="605" t="s">
        <v>22</v>
      </c>
      <c r="I7" s="597"/>
      <c r="J7" s="596" t="s">
        <v>21</v>
      </c>
      <c r="K7" s="597"/>
      <c r="L7" s="660" t="s">
        <v>17</v>
      </c>
      <c r="M7" s="632"/>
      <c r="N7" s="605" t="s">
        <v>22</v>
      </c>
      <c r="O7" s="597"/>
      <c r="P7" s="596" t="s">
        <v>21</v>
      </c>
      <c r="Q7" s="597"/>
      <c r="R7" s="660" t="s">
        <v>17</v>
      </c>
      <c r="S7" s="635"/>
      <c r="T7" s="605" t="s">
        <v>22</v>
      </c>
      <c r="U7" s="597"/>
      <c r="V7" s="596" t="s">
        <v>21</v>
      </c>
      <c r="W7" s="597"/>
      <c r="X7" s="660" t="s">
        <v>17</v>
      </c>
      <c r="Y7" s="648"/>
    </row>
    <row r="8" spans="1:25" s="261" customFormat="1" ht="15" thickBot="1">
      <c r="A8" s="595"/>
      <c r="B8" s="264" t="s">
        <v>31</v>
      </c>
      <c r="C8" s="262" t="s">
        <v>30</v>
      </c>
      <c r="D8" s="263" t="s">
        <v>31</v>
      </c>
      <c r="E8" s="262" t="s">
        <v>30</v>
      </c>
      <c r="F8" s="643"/>
      <c r="G8" s="636"/>
      <c r="H8" s="264" t="s">
        <v>31</v>
      </c>
      <c r="I8" s="262" t="s">
        <v>30</v>
      </c>
      <c r="J8" s="263" t="s">
        <v>31</v>
      </c>
      <c r="K8" s="262" t="s">
        <v>30</v>
      </c>
      <c r="L8" s="643"/>
      <c r="M8" s="633"/>
      <c r="N8" s="264" t="s">
        <v>31</v>
      </c>
      <c r="O8" s="262" t="s">
        <v>30</v>
      </c>
      <c r="P8" s="263" t="s">
        <v>31</v>
      </c>
      <c r="Q8" s="262" t="s">
        <v>30</v>
      </c>
      <c r="R8" s="643"/>
      <c r="S8" s="636"/>
      <c r="T8" s="264" t="s">
        <v>31</v>
      </c>
      <c r="U8" s="262" t="s">
        <v>30</v>
      </c>
      <c r="V8" s="263" t="s">
        <v>31</v>
      </c>
      <c r="W8" s="262" t="s">
        <v>30</v>
      </c>
      <c r="X8" s="643"/>
      <c r="Y8" s="649"/>
    </row>
    <row r="9" spans="1:25" s="152" customFormat="1" ht="18" customHeight="1" thickBot="1" thickTop="1">
      <c r="A9" s="324" t="s">
        <v>24</v>
      </c>
      <c r="B9" s="323">
        <f>B10+B25+B41+B50+B65+B72</f>
        <v>26972.201</v>
      </c>
      <c r="C9" s="322">
        <f>C10+C25+C41+C50+C65+C72</f>
        <v>16736.393</v>
      </c>
      <c r="D9" s="320">
        <f>D10+D25+D41+D50+D65+D72</f>
        <v>2481.1919999999996</v>
      </c>
      <c r="E9" s="321">
        <f>E10+E25+E41+E50+E65+E72</f>
        <v>1233.7810000000002</v>
      </c>
      <c r="F9" s="320">
        <f>SUM(B9:E9)</f>
        <v>47423.567</v>
      </c>
      <c r="G9" s="332">
        <f>F9/$F$9</f>
        <v>1</v>
      </c>
      <c r="H9" s="323">
        <f>H10+H25+H41+H50+H65+H72</f>
        <v>21244.858999999997</v>
      </c>
      <c r="I9" s="322">
        <f>I10+I25+I41+I50+I65+I72</f>
        <v>14210.873000000001</v>
      </c>
      <c r="J9" s="320">
        <f>J10+J25+J41+J50+J65+J72</f>
        <v>3232.814</v>
      </c>
      <c r="K9" s="321">
        <f>K10+K25+K41+K50+K65+K72</f>
        <v>2288.415</v>
      </c>
      <c r="L9" s="320">
        <f>SUM(H9:K9)</f>
        <v>40976.960999999996</v>
      </c>
      <c r="M9" s="398">
        <f>IF(ISERROR(F9/L9-1),"         /0",(F9/L9-1))</f>
        <v>0.1573226965269583</v>
      </c>
      <c r="N9" s="403">
        <f>N10+N25+N41+N50+N65+N72</f>
        <v>189645.28699999998</v>
      </c>
      <c r="O9" s="322">
        <f>O10+O25+O41+O50+O65+O72</f>
        <v>102261.174</v>
      </c>
      <c r="P9" s="320">
        <f>P10+P25+P41+P50+P65+P72</f>
        <v>25391.995</v>
      </c>
      <c r="Q9" s="321">
        <f>Q10+Q25+Q41+Q50+Q65+Q72</f>
        <v>12345.897</v>
      </c>
      <c r="R9" s="320">
        <f>SUM(N9:Q9)</f>
        <v>329644.353</v>
      </c>
      <c r="S9" s="418">
        <f>R9/$R$9</f>
        <v>1</v>
      </c>
      <c r="T9" s="323">
        <f>T10+T25+T41+T50+T65+T72</f>
        <v>184159.70400000003</v>
      </c>
      <c r="U9" s="322">
        <f>U10+U25+U41+U50+U65+U72</f>
        <v>106878.01899999999</v>
      </c>
      <c r="V9" s="320">
        <f>V10+V25+V41+V50+V65+V72</f>
        <v>20418.701999999997</v>
      </c>
      <c r="W9" s="321">
        <f>W10+W25+W41+W50+W65+W72</f>
        <v>12970.88</v>
      </c>
      <c r="X9" s="320">
        <f>SUM(T9:W9)</f>
        <v>324427.305</v>
      </c>
      <c r="Y9" s="319">
        <f>IF(ISERROR(R9/X9-1),"         /0",(R9/X9-1))</f>
        <v>0.016080791966631924</v>
      </c>
    </row>
    <row r="10" spans="1:25" s="231" customFormat="1" ht="19.5" customHeight="1">
      <c r="A10" s="238" t="s">
        <v>61</v>
      </c>
      <c r="B10" s="235">
        <f>SUM(B11:B24)</f>
        <v>17084.958</v>
      </c>
      <c r="C10" s="234">
        <f>SUM(C11:C24)</f>
        <v>8689.93</v>
      </c>
      <c r="D10" s="233">
        <f>SUM(D11:D24)</f>
        <v>2275.5099999999998</v>
      </c>
      <c r="E10" s="305">
        <f>SUM(E11:E24)</f>
        <v>527.957</v>
      </c>
      <c r="F10" s="233">
        <f>SUM(B10:E10)</f>
        <v>28578.354999999996</v>
      </c>
      <c r="G10" s="236">
        <f>F10/$F$9</f>
        <v>0.6026192631186936</v>
      </c>
      <c r="H10" s="235">
        <f>SUM(H11:H24)</f>
        <v>13333.844</v>
      </c>
      <c r="I10" s="234">
        <f>SUM(I11:I24)</f>
        <v>7458.172</v>
      </c>
      <c r="J10" s="233">
        <f>SUM(J11:J24)</f>
        <v>2860.1530000000002</v>
      </c>
      <c r="K10" s="305">
        <f>SUM(K11:K24)</f>
        <v>1337.728</v>
      </c>
      <c r="L10" s="233">
        <f>SUM(H10:K10)</f>
        <v>24989.897</v>
      </c>
      <c r="M10" s="399">
        <f>IF(ISERROR(F10/L10-1),"         /0",(F10/L10-1))</f>
        <v>0.1435963501570252</v>
      </c>
      <c r="N10" s="404">
        <f>SUM(N11:N24)</f>
        <v>128549.35999999999</v>
      </c>
      <c r="O10" s="234">
        <f>SUM(O11:O24)</f>
        <v>54215.955</v>
      </c>
      <c r="P10" s="233">
        <f>SUM(P11:P24)</f>
        <v>24359.583</v>
      </c>
      <c r="Q10" s="305">
        <f>SUM(Q11:Q24)</f>
        <v>7798.77</v>
      </c>
      <c r="R10" s="233">
        <f>SUM(N10:Q10)</f>
        <v>214923.66799999998</v>
      </c>
      <c r="S10" s="419">
        <f>R10/$R$9</f>
        <v>0.6519865001297321</v>
      </c>
      <c r="T10" s="235">
        <f>SUM(T11:T24)</f>
        <v>125535.20200000002</v>
      </c>
      <c r="U10" s="234">
        <f>SUM(U11:U24)</f>
        <v>53028.941999999995</v>
      </c>
      <c r="V10" s="233">
        <f>SUM(V11:V24)</f>
        <v>17732.143999999997</v>
      </c>
      <c r="W10" s="305">
        <f>SUM(W11:W24)</f>
        <v>8457.044</v>
      </c>
      <c r="X10" s="233">
        <f>SUM(T10:W10)</f>
        <v>204753.33200000002</v>
      </c>
      <c r="Y10" s="232">
        <f aca="true" t="shared" si="0" ref="Y10:Y17">IF(ISERROR(R10/X10-1),"         /0",IF(R10/X10&gt;5,"  *  ",(R10/X10-1)))</f>
        <v>0.049671162372097344</v>
      </c>
    </row>
    <row r="11" spans="1:25" ht="19.5" customHeight="1">
      <c r="A11" s="230" t="s">
        <v>173</v>
      </c>
      <c r="B11" s="228">
        <v>6053.9439999999995</v>
      </c>
      <c r="C11" s="225">
        <v>3395.8059999999996</v>
      </c>
      <c r="D11" s="224">
        <v>0</v>
      </c>
      <c r="E11" s="276">
        <v>0</v>
      </c>
      <c r="F11" s="224">
        <f>SUM(B11:E11)</f>
        <v>9449.75</v>
      </c>
      <c r="G11" s="227">
        <f>F11/$F$9</f>
        <v>0.19926274208770503</v>
      </c>
      <c r="H11" s="228">
        <v>3529.4709999999995</v>
      </c>
      <c r="I11" s="225">
        <v>2727.142</v>
      </c>
      <c r="J11" s="224"/>
      <c r="K11" s="276"/>
      <c r="L11" s="224">
        <f>SUM(H11:K11)</f>
        <v>6256.612999999999</v>
      </c>
      <c r="M11" s="400">
        <f>IF(ISERROR(F11/L11-1),"         /0",(F11/L11-1))</f>
        <v>0.5103619162636399</v>
      </c>
      <c r="N11" s="405">
        <v>42231.096</v>
      </c>
      <c r="O11" s="225">
        <v>24299.771000000004</v>
      </c>
      <c r="P11" s="224">
        <v>43.935</v>
      </c>
      <c r="Q11" s="276"/>
      <c r="R11" s="224">
        <f>SUM(N11:Q11)</f>
        <v>66574.802</v>
      </c>
      <c r="S11" s="420">
        <f>R11/$R$9</f>
        <v>0.20195947964562885</v>
      </c>
      <c r="T11" s="228">
        <v>31475.089999999993</v>
      </c>
      <c r="U11" s="225">
        <v>20534.911</v>
      </c>
      <c r="V11" s="224"/>
      <c r="W11" s="276"/>
      <c r="X11" s="224">
        <f>SUM(T11:W11)</f>
        <v>52010.00099999999</v>
      </c>
      <c r="Y11" s="223">
        <f t="shared" si="0"/>
        <v>0.28003846798618626</v>
      </c>
    </row>
    <row r="12" spans="1:25" ht="19.5" customHeight="1">
      <c r="A12" s="230" t="s">
        <v>205</v>
      </c>
      <c r="B12" s="228">
        <v>3292.643</v>
      </c>
      <c r="C12" s="225">
        <v>1922.01</v>
      </c>
      <c r="D12" s="224">
        <v>0</v>
      </c>
      <c r="E12" s="276">
        <v>0</v>
      </c>
      <c r="F12" s="224">
        <f>SUM(B12:E12)</f>
        <v>5214.653</v>
      </c>
      <c r="G12" s="227">
        <f>F12/$F$9</f>
        <v>0.10995910535367363</v>
      </c>
      <c r="H12" s="228">
        <v>2732.504</v>
      </c>
      <c r="I12" s="225">
        <v>1573.351</v>
      </c>
      <c r="J12" s="224"/>
      <c r="K12" s="276"/>
      <c r="L12" s="224">
        <f>SUM(H12:K12)</f>
        <v>4305.855</v>
      </c>
      <c r="M12" s="400">
        <f>IF(ISERROR(F12/L12-1),"         /0",(F12/L12-1))</f>
        <v>0.21106098556500408</v>
      </c>
      <c r="N12" s="405">
        <v>27039.006</v>
      </c>
      <c r="O12" s="225">
        <v>9551.766</v>
      </c>
      <c r="P12" s="224"/>
      <c r="Q12" s="276"/>
      <c r="R12" s="224">
        <f>SUM(N12:Q12)</f>
        <v>36590.772</v>
      </c>
      <c r="S12" s="420">
        <f>R12/$R$9</f>
        <v>0.11100075480437548</v>
      </c>
      <c r="T12" s="228">
        <v>26139.072</v>
      </c>
      <c r="U12" s="225">
        <v>10895.525000000001</v>
      </c>
      <c r="V12" s="224"/>
      <c r="W12" s="276"/>
      <c r="X12" s="224">
        <f>SUM(T12:W12)</f>
        <v>37034.597</v>
      </c>
      <c r="Y12" s="223">
        <f t="shared" si="0"/>
        <v>-0.011984064522154947</v>
      </c>
    </row>
    <row r="13" spans="1:25" ht="19.5" customHeight="1">
      <c r="A13" s="230" t="s">
        <v>177</v>
      </c>
      <c r="B13" s="228">
        <v>2764.62</v>
      </c>
      <c r="C13" s="225">
        <v>1226.83</v>
      </c>
      <c r="D13" s="224">
        <v>0</v>
      </c>
      <c r="E13" s="276">
        <v>0</v>
      </c>
      <c r="F13" s="224">
        <f>SUM(B13:E13)</f>
        <v>3991.45</v>
      </c>
      <c r="G13" s="227">
        <f>F13/$F$9</f>
        <v>0.08416595908949658</v>
      </c>
      <c r="H13" s="228">
        <v>3115.4030000000002</v>
      </c>
      <c r="I13" s="225">
        <v>975.852</v>
      </c>
      <c r="J13" s="224"/>
      <c r="K13" s="276"/>
      <c r="L13" s="224">
        <f>SUM(H13:K13)</f>
        <v>4091.255</v>
      </c>
      <c r="M13" s="400">
        <f>IF(ISERROR(F13/L13-1),"         /0",(F13/L13-1))</f>
        <v>-0.02439471506909252</v>
      </c>
      <c r="N13" s="405">
        <v>23933.046000000006</v>
      </c>
      <c r="O13" s="225">
        <v>6544.905</v>
      </c>
      <c r="P13" s="224"/>
      <c r="Q13" s="276"/>
      <c r="R13" s="224">
        <f>SUM(N13:Q13)</f>
        <v>30477.951000000005</v>
      </c>
      <c r="S13" s="420">
        <f>R13/$R$9</f>
        <v>0.09245706993803714</v>
      </c>
      <c r="T13" s="228">
        <v>27742.069999999992</v>
      </c>
      <c r="U13" s="225">
        <v>6376.463999999999</v>
      </c>
      <c r="V13" s="224"/>
      <c r="W13" s="276"/>
      <c r="X13" s="224">
        <f>SUM(T13:W13)</f>
        <v>34118.53399999999</v>
      </c>
      <c r="Y13" s="223">
        <f t="shared" si="0"/>
        <v>-0.10670396916819425</v>
      </c>
    </row>
    <row r="14" spans="1:25" ht="19.5" customHeight="1">
      <c r="A14" s="230" t="s">
        <v>206</v>
      </c>
      <c r="B14" s="228">
        <v>2198.9</v>
      </c>
      <c r="C14" s="225">
        <v>1154.656</v>
      </c>
      <c r="D14" s="224">
        <v>0</v>
      </c>
      <c r="E14" s="276">
        <v>0</v>
      </c>
      <c r="F14" s="224">
        <f>SUM(B14:E14)</f>
        <v>3353.556</v>
      </c>
      <c r="G14" s="227">
        <f>F14/$F$9</f>
        <v>0.070714967518154</v>
      </c>
      <c r="H14" s="228">
        <v>1700.312</v>
      </c>
      <c r="I14" s="225">
        <v>954.969</v>
      </c>
      <c r="J14" s="224"/>
      <c r="K14" s="276"/>
      <c r="L14" s="224">
        <f>SUM(H14:K14)</f>
        <v>2655.281</v>
      </c>
      <c r="M14" s="400">
        <f>IF(ISERROR(F14/L14-1),"         /0",(F14/L14-1))</f>
        <v>0.2629759336205848</v>
      </c>
      <c r="N14" s="405">
        <v>14556.762999999999</v>
      </c>
      <c r="O14" s="225">
        <v>6922.167</v>
      </c>
      <c r="P14" s="224">
        <v>2282.616</v>
      </c>
      <c r="Q14" s="276">
        <v>290.568</v>
      </c>
      <c r="R14" s="224">
        <f>SUM(N14:Q14)</f>
        <v>24052.114</v>
      </c>
      <c r="S14" s="420">
        <f>R14/$R$9</f>
        <v>0.07296382838385829</v>
      </c>
      <c r="T14" s="228">
        <v>15029.542</v>
      </c>
      <c r="U14" s="225">
        <v>6685.455</v>
      </c>
      <c r="V14" s="224"/>
      <c r="W14" s="276"/>
      <c r="X14" s="224">
        <f>SUM(T14:W14)</f>
        <v>21714.997</v>
      </c>
      <c r="Y14" s="223">
        <f t="shared" si="0"/>
        <v>0.10762686267007093</v>
      </c>
    </row>
    <row r="15" spans="1:25" ht="19.5" customHeight="1">
      <c r="A15" s="230" t="s">
        <v>207</v>
      </c>
      <c r="B15" s="228">
        <v>0</v>
      </c>
      <c r="C15" s="225">
        <v>0</v>
      </c>
      <c r="D15" s="224">
        <v>2260.04</v>
      </c>
      <c r="E15" s="276">
        <v>522.637</v>
      </c>
      <c r="F15" s="224">
        <f>SUM(B15:E15)</f>
        <v>2782.6769999999997</v>
      </c>
      <c r="G15" s="227">
        <f>F15/$F$9</f>
        <v>0.058677091919298256</v>
      </c>
      <c r="H15" s="228"/>
      <c r="I15" s="225"/>
      <c r="J15" s="224">
        <v>1844.828</v>
      </c>
      <c r="K15" s="276">
        <v>531.097</v>
      </c>
      <c r="L15" s="224">
        <f>SUM(H15:K15)</f>
        <v>2375.925</v>
      </c>
      <c r="M15" s="400">
        <f>IF(ISERROR(F15/L15-1),"         /0",(F15/L15-1))</f>
        <v>0.17119732314782632</v>
      </c>
      <c r="N15" s="405"/>
      <c r="O15" s="225"/>
      <c r="P15" s="224">
        <v>17554.308999999997</v>
      </c>
      <c r="Q15" s="276">
        <v>3888.5400000000004</v>
      </c>
      <c r="R15" s="224">
        <f>SUM(N15:Q15)</f>
        <v>21442.849</v>
      </c>
      <c r="S15" s="420">
        <f>R15/$R$9</f>
        <v>0.06504843418324839</v>
      </c>
      <c r="T15" s="228"/>
      <c r="U15" s="225"/>
      <c r="V15" s="224">
        <v>8462.046999999999</v>
      </c>
      <c r="W15" s="276">
        <v>3036.5299999999997</v>
      </c>
      <c r="X15" s="224">
        <f>SUM(T15:W15)</f>
        <v>11498.576999999997</v>
      </c>
      <c r="Y15" s="223">
        <f t="shared" si="0"/>
        <v>0.8648263172042943</v>
      </c>
    </row>
    <row r="16" spans="1:25" ht="19.5" customHeight="1">
      <c r="A16" s="230" t="s">
        <v>159</v>
      </c>
      <c r="B16" s="228">
        <v>601.4540000000001</v>
      </c>
      <c r="C16" s="225">
        <v>470.418</v>
      </c>
      <c r="D16" s="224">
        <v>0</v>
      </c>
      <c r="E16" s="276">
        <v>0</v>
      </c>
      <c r="F16" s="224">
        <f>SUM(B16:E16)</f>
        <v>1071.872</v>
      </c>
      <c r="G16" s="227">
        <f>F16/$F$9</f>
        <v>0.022602095704863365</v>
      </c>
      <c r="H16" s="228">
        <v>443.89</v>
      </c>
      <c r="I16" s="225">
        <v>219.72799999999998</v>
      </c>
      <c r="J16" s="224">
        <v>0</v>
      </c>
      <c r="K16" s="276">
        <v>0</v>
      </c>
      <c r="L16" s="224">
        <f>SUM(H16:K16)</f>
        <v>663.6179999999999</v>
      </c>
      <c r="M16" s="400">
        <f>IF(ISERROR(F16/L16-1),"         /0",(F16/L16-1))</f>
        <v>0.6151942834582549</v>
      </c>
      <c r="N16" s="405">
        <v>4312.823</v>
      </c>
      <c r="O16" s="225">
        <v>2872.839999999999</v>
      </c>
      <c r="P16" s="224">
        <v>0</v>
      </c>
      <c r="Q16" s="276">
        <v>0</v>
      </c>
      <c r="R16" s="224">
        <f>SUM(N16:Q16)</f>
        <v>7185.662999999999</v>
      </c>
      <c r="S16" s="420">
        <f>R16/$R$9</f>
        <v>0.021798228711049687</v>
      </c>
      <c r="T16" s="228">
        <v>3765.8710000000005</v>
      </c>
      <c r="U16" s="225">
        <v>1612.9229999999998</v>
      </c>
      <c r="V16" s="224">
        <v>0</v>
      </c>
      <c r="W16" s="276">
        <v>0</v>
      </c>
      <c r="X16" s="224">
        <f>SUM(T16:W16)</f>
        <v>5378.794</v>
      </c>
      <c r="Y16" s="223">
        <f t="shared" si="0"/>
        <v>0.3359245585534598</v>
      </c>
    </row>
    <row r="17" spans="1:25" ht="19.5" customHeight="1">
      <c r="A17" s="230" t="s">
        <v>210</v>
      </c>
      <c r="B17" s="228">
        <v>964.895</v>
      </c>
      <c r="C17" s="225">
        <v>0</v>
      </c>
      <c r="D17" s="224">
        <v>0</v>
      </c>
      <c r="E17" s="276">
        <v>0</v>
      </c>
      <c r="F17" s="224">
        <f>SUM(B17:E17)</f>
        <v>964.895</v>
      </c>
      <c r="G17" s="227">
        <f>F17/$F$9</f>
        <v>0.020346318529772336</v>
      </c>
      <c r="H17" s="228">
        <v>408.60699999999997</v>
      </c>
      <c r="I17" s="225"/>
      <c r="J17" s="224"/>
      <c r="K17" s="276"/>
      <c r="L17" s="224">
        <f>SUM(H17:K17)</f>
        <v>408.60699999999997</v>
      </c>
      <c r="M17" s="400">
        <f>IF(ISERROR(F17/L17-1),"         /0",(F17/L17-1))</f>
        <v>1.3614255262391493</v>
      </c>
      <c r="N17" s="405">
        <v>5807.515</v>
      </c>
      <c r="O17" s="225"/>
      <c r="P17" s="224"/>
      <c r="Q17" s="276"/>
      <c r="R17" s="224">
        <f>SUM(N17:Q17)</f>
        <v>5807.515</v>
      </c>
      <c r="S17" s="420">
        <f>R17/$R$9</f>
        <v>0.017617517021442805</v>
      </c>
      <c r="T17" s="228">
        <v>6007.304000000001</v>
      </c>
      <c r="U17" s="225"/>
      <c r="V17" s="224"/>
      <c r="W17" s="276"/>
      <c r="X17" s="224">
        <f>SUM(T17:W17)</f>
        <v>6007.304000000001</v>
      </c>
      <c r="Y17" s="223">
        <f t="shared" si="0"/>
        <v>-0.033257680983016735</v>
      </c>
    </row>
    <row r="18" spans="1:25" ht="19.5" customHeight="1">
      <c r="A18" s="230" t="s">
        <v>212</v>
      </c>
      <c r="B18" s="228">
        <v>539.181</v>
      </c>
      <c r="C18" s="225">
        <v>153.564</v>
      </c>
      <c r="D18" s="224">
        <v>0</v>
      </c>
      <c r="E18" s="276">
        <v>0</v>
      </c>
      <c r="F18" s="224">
        <f aca="true" t="shared" si="1" ref="F18:F24">SUM(B18:E18)</f>
        <v>692.745</v>
      </c>
      <c r="G18" s="227">
        <f aca="true" t="shared" si="2" ref="G18:G24">F18/$F$9</f>
        <v>0.014607610600020872</v>
      </c>
      <c r="H18" s="228">
        <v>662.265</v>
      </c>
      <c r="I18" s="225">
        <v>210.583</v>
      </c>
      <c r="J18" s="224"/>
      <c r="K18" s="276">
        <v>48.026</v>
      </c>
      <c r="L18" s="224">
        <f aca="true" t="shared" si="3" ref="L18:L24">SUM(H18:K18)</f>
        <v>920.8739999999999</v>
      </c>
      <c r="M18" s="400">
        <f aca="true" t="shared" si="4" ref="M18:M24">IF(ISERROR(F18/L18-1),"         /0",(F18/L18-1))</f>
        <v>-0.2477309599358869</v>
      </c>
      <c r="N18" s="405">
        <v>5730.979000000001</v>
      </c>
      <c r="O18" s="225">
        <v>1185.902</v>
      </c>
      <c r="P18" s="224"/>
      <c r="Q18" s="276"/>
      <c r="R18" s="224">
        <f aca="true" t="shared" si="5" ref="R18:R24">SUM(N18:Q18)</f>
        <v>6916.881000000001</v>
      </c>
      <c r="S18" s="420">
        <f aca="true" t="shared" si="6" ref="S18:S24">R18/$R$9</f>
        <v>0.020982859063264466</v>
      </c>
      <c r="T18" s="228">
        <v>9249.167</v>
      </c>
      <c r="U18" s="225">
        <v>1174.719</v>
      </c>
      <c r="V18" s="224"/>
      <c r="W18" s="276">
        <v>48.026</v>
      </c>
      <c r="X18" s="224">
        <f aca="true" t="shared" si="7" ref="X18:X24">SUM(T18:W18)</f>
        <v>10471.911999999998</v>
      </c>
      <c r="Y18" s="223">
        <f aca="true" t="shared" si="8" ref="Y18:Y24">IF(ISERROR(R18/X18-1),"         /0",IF(R18/X18&gt;5,"  *  ",(R18/X18-1)))</f>
        <v>-0.3394825128400618</v>
      </c>
    </row>
    <row r="19" spans="1:25" ht="19.5" customHeight="1">
      <c r="A19" s="230" t="s">
        <v>214</v>
      </c>
      <c r="B19" s="228">
        <v>240.879</v>
      </c>
      <c r="C19" s="225">
        <v>134.58</v>
      </c>
      <c r="D19" s="224">
        <v>0</v>
      </c>
      <c r="E19" s="276">
        <v>0</v>
      </c>
      <c r="F19" s="224">
        <f t="shared" si="1"/>
        <v>375.459</v>
      </c>
      <c r="G19" s="227">
        <f t="shared" si="2"/>
        <v>0.007917139594328701</v>
      </c>
      <c r="H19" s="228">
        <v>339.371</v>
      </c>
      <c r="I19" s="225">
        <v>164.29</v>
      </c>
      <c r="J19" s="224"/>
      <c r="K19" s="276"/>
      <c r="L19" s="224">
        <f t="shared" si="3"/>
        <v>503.66099999999994</v>
      </c>
      <c r="M19" s="400">
        <f t="shared" si="4"/>
        <v>-0.25454025624378296</v>
      </c>
      <c r="N19" s="405">
        <v>1678.3819999999998</v>
      </c>
      <c r="O19" s="225">
        <v>990.1310000000001</v>
      </c>
      <c r="P19" s="224"/>
      <c r="Q19" s="276"/>
      <c r="R19" s="224">
        <f t="shared" si="5"/>
        <v>2668.513</v>
      </c>
      <c r="S19" s="420">
        <f t="shared" si="6"/>
        <v>0.008095127296174249</v>
      </c>
      <c r="T19" s="228">
        <v>2387.7140000000004</v>
      </c>
      <c r="U19" s="225">
        <v>886.2779999999999</v>
      </c>
      <c r="V19" s="224"/>
      <c r="W19" s="276"/>
      <c r="X19" s="224">
        <f t="shared" si="7"/>
        <v>3273.992</v>
      </c>
      <c r="Y19" s="223">
        <f t="shared" si="8"/>
        <v>-0.18493600473061644</v>
      </c>
    </row>
    <row r="20" spans="1:25" ht="19.5" customHeight="1">
      <c r="A20" s="230" t="s">
        <v>181</v>
      </c>
      <c r="B20" s="228">
        <v>181.80100000000002</v>
      </c>
      <c r="C20" s="225">
        <v>130.555</v>
      </c>
      <c r="D20" s="224">
        <v>0</v>
      </c>
      <c r="E20" s="276">
        <v>0</v>
      </c>
      <c r="F20" s="224">
        <f>SUM(B20:E20)</f>
        <v>312.356</v>
      </c>
      <c r="G20" s="227">
        <f>F20/$F$9</f>
        <v>0.0065865142535566756</v>
      </c>
      <c r="H20" s="228">
        <v>102.02799999999998</v>
      </c>
      <c r="I20" s="225">
        <v>151.573</v>
      </c>
      <c r="J20" s="224"/>
      <c r="K20" s="276"/>
      <c r="L20" s="224">
        <f>SUM(H20:K20)</f>
        <v>253.601</v>
      </c>
      <c r="M20" s="400">
        <f>IF(ISERROR(F20/L20-1),"         /0",(F20/L20-1))</f>
        <v>0.23168284036734876</v>
      </c>
      <c r="N20" s="405">
        <v>1222.5139999999992</v>
      </c>
      <c r="O20" s="225">
        <v>940.8050000000001</v>
      </c>
      <c r="P20" s="224"/>
      <c r="Q20" s="276"/>
      <c r="R20" s="224">
        <f>SUM(N20:Q20)</f>
        <v>2163.3189999999995</v>
      </c>
      <c r="S20" s="420">
        <f>R20/$R$9</f>
        <v>0.006562584738104097</v>
      </c>
      <c r="T20" s="228">
        <v>1000.2969999999999</v>
      </c>
      <c r="U20" s="225">
        <v>1035.745</v>
      </c>
      <c r="V20" s="224"/>
      <c r="W20" s="276"/>
      <c r="X20" s="224">
        <f>SUM(T20:W20)</f>
        <v>2036.042</v>
      </c>
      <c r="Y20" s="223">
        <f>IF(ISERROR(R20/X20-1),"         /0",IF(R20/X20&gt;5,"  *  ",(R20/X20-1)))</f>
        <v>0.06251197175696754</v>
      </c>
    </row>
    <row r="21" spans="1:25" ht="19.5" customHeight="1">
      <c r="A21" s="230" t="s">
        <v>197</v>
      </c>
      <c r="B21" s="228">
        <v>64.173</v>
      </c>
      <c r="C21" s="225">
        <v>88.324</v>
      </c>
      <c r="D21" s="224">
        <v>0</v>
      </c>
      <c r="E21" s="276">
        <v>0</v>
      </c>
      <c r="F21" s="224">
        <f t="shared" si="1"/>
        <v>152.497</v>
      </c>
      <c r="G21" s="227">
        <f t="shared" si="2"/>
        <v>0.0032156374909546558</v>
      </c>
      <c r="H21" s="228">
        <v>93.149</v>
      </c>
      <c r="I21" s="225">
        <v>121.472</v>
      </c>
      <c r="J21" s="224"/>
      <c r="K21" s="276"/>
      <c r="L21" s="224">
        <f t="shared" si="3"/>
        <v>214.62099999999998</v>
      </c>
      <c r="M21" s="400">
        <f t="shared" si="4"/>
        <v>-0.2894590930058101</v>
      </c>
      <c r="N21" s="405">
        <v>739.646</v>
      </c>
      <c r="O21" s="225">
        <v>806.949</v>
      </c>
      <c r="P21" s="224"/>
      <c r="Q21" s="276"/>
      <c r="R21" s="224">
        <f t="shared" si="5"/>
        <v>1546.5949999999998</v>
      </c>
      <c r="S21" s="420">
        <f t="shared" si="6"/>
        <v>0.00469170785400956</v>
      </c>
      <c r="T21" s="228">
        <v>589.218</v>
      </c>
      <c r="U21" s="225">
        <v>777.666</v>
      </c>
      <c r="V21" s="224"/>
      <c r="W21" s="276"/>
      <c r="X21" s="224">
        <f t="shared" si="7"/>
        <v>1366.884</v>
      </c>
      <c r="Y21" s="223">
        <f t="shared" si="8"/>
        <v>0.13147494593542675</v>
      </c>
    </row>
    <row r="22" spans="1:25" ht="19.5" customHeight="1">
      <c r="A22" s="230" t="s">
        <v>189</v>
      </c>
      <c r="B22" s="228">
        <v>68.592</v>
      </c>
      <c r="C22" s="225">
        <v>0.681</v>
      </c>
      <c r="D22" s="224">
        <v>0</v>
      </c>
      <c r="E22" s="276">
        <v>0</v>
      </c>
      <c r="F22" s="224">
        <f t="shared" si="1"/>
        <v>69.273</v>
      </c>
      <c r="G22" s="227">
        <f t="shared" si="2"/>
        <v>0.0014607294301586381</v>
      </c>
      <c r="H22" s="228">
        <v>76.271</v>
      </c>
      <c r="I22" s="225">
        <v>4.525</v>
      </c>
      <c r="J22" s="224"/>
      <c r="K22" s="276"/>
      <c r="L22" s="224">
        <f t="shared" si="3"/>
        <v>80.796</v>
      </c>
      <c r="M22" s="400">
        <f t="shared" si="4"/>
        <v>-0.14261844645774557</v>
      </c>
      <c r="N22" s="405">
        <v>336.842</v>
      </c>
      <c r="O22" s="225">
        <v>6.827000000000001</v>
      </c>
      <c r="P22" s="224"/>
      <c r="Q22" s="276"/>
      <c r="R22" s="224">
        <f t="shared" si="5"/>
        <v>343.669</v>
      </c>
      <c r="S22" s="420">
        <f t="shared" si="6"/>
        <v>0.0010425447815876887</v>
      </c>
      <c r="T22" s="228">
        <v>483.36899999999997</v>
      </c>
      <c r="U22" s="225">
        <v>32.74399999999999</v>
      </c>
      <c r="V22" s="224"/>
      <c r="W22" s="276"/>
      <c r="X22" s="224">
        <f t="shared" si="7"/>
        <v>516.1129999999999</v>
      </c>
      <c r="Y22" s="223">
        <f t="shared" si="8"/>
        <v>-0.3341206286220265</v>
      </c>
    </row>
    <row r="23" spans="1:25" ht="19.5" customHeight="1">
      <c r="A23" s="230" t="s">
        <v>211</v>
      </c>
      <c r="B23" s="228">
        <v>56.006</v>
      </c>
      <c r="C23" s="225">
        <v>0</v>
      </c>
      <c r="D23" s="224">
        <v>0</v>
      </c>
      <c r="E23" s="276">
        <v>0</v>
      </c>
      <c r="F23" s="224">
        <f>SUM(B23:E23)</f>
        <v>56.006</v>
      </c>
      <c r="G23" s="227">
        <f t="shared" si="2"/>
        <v>0.0011809740081339727</v>
      </c>
      <c r="H23" s="228">
        <v>62.257</v>
      </c>
      <c r="I23" s="225">
        <v>335.412</v>
      </c>
      <c r="J23" s="224"/>
      <c r="K23" s="276"/>
      <c r="L23" s="224">
        <f>SUM(H23:K23)</f>
        <v>397.669</v>
      </c>
      <c r="M23" s="400">
        <f>IF(ISERROR(F23/L23-1),"         /0",(F23/L23-1))</f>
        <v>-0.8591642798407721</v>
      </c>
      <c r="N23" s="405">
        <v>431.21799999999996</v>
      </c>
      <c r="O23" s="225"/>
      <c r="P23" s="224"/>
      <c r="Q23" s="276"/>
      <c r="R23" s="224">
        <f>SUM(N23:Q23)</f>
        <v>431.21799999999996</v>
      </c>
      <c r="S23" s="420">
        <f t="shared" si="6"/>
        <v>0.0013081310086934812</v>
      </c>
      <c r="T23" s="228">
        <v>667.032</v>
      </c>
      <c r="U23" s="225">
        <v>2808.7589999999996</v>
      </c>
      <c r="V23" s="224"/>
      <c r="W23" s="276"/>
      <c r="X23" s="224">
        <f>SUM(T23:W23)</f>
        <v>3475.7909999999997</v>
      </c>
      <c r="Y23" s="223">
        <f>IF(ISERROR(R23/X23-1),"         /0",IF(R23/X23&gt;5,"  *  ",(R23/X23-1)))</f>
        <v>-0.8759367292222116</v>
      </c>
    </row>
    <row r="24" spans="1:25" ht="19.5" customHeight="1" thickBot="1">
      <c r="A24" s="230" t="s">
        <v>170</v>
      </c>
      <c r="B24" s="228">
        <v>57.87</v>
      </c>
      <c r="C24" s="225">
        <v>12.506</v>
      </c>
      <c r="D24" s="224">
        <v>15.469999999999999</v>
      </c>
      <c r="E24" s="276">
        <v>5.319999999999999</v>
      </c>
      <c r="F24" s="224">
        <f t="shared" si="1"/>
        <v>91.166</v>
      </c>
      <c r="G24" s="227">
        <f t="shared" si="2"/>
        <v>0.0019223775385769693</v>
      </c>
      <c r="H24" s="228">
        <v>68.316</v>
      </c>
      <c r="I24" s="225">
        <v>19.275</v>
      </c>
      <c r="J24" s="224">
        <v>1015.325</v>
      </c>
      <c r="K24" s="276">
        <v>758.605</v>
      </c>
      <c r="L24" s="224">
        <f t="shared" si="3"/>
        <v>1861.5210000000002</v>
      </c>
      <c r="M24" s="400">
        <f t="shared" si="4"/>
        <v>-0.9510260695420573</v>
      </c>
      <c r="N24" s="405">
        <v>529.53</v>
      </c>
      <c r="O24" s="225">
        <v>93.892</v>
      </c>
      <c r="P24" s="224">
        <v>4478.723</v>
      </c>
      <c r="Q24" s="276">
        <v>3619.662</v>
      </c>
      <c r="R24" s="224">
        <f t="shared" si="5"/>
        <v>8721.807</v>
      </c>
      <c r="S24" s="420">
        <f t="shared" si="6"/>
        <v>0.026458232700258027</v>
      </c>
      <c r="T24" s="228">
        <v>999.4559999999999</v>
      </c>
      <c r="U24" s="225">
        <v>207.75300000000001</v>
      </c>
      <c r="V24" s="224">
        <v>9270.096999999998</v>
      </c>
      <c r="W24" s="276">
        <v>5372.488</v>
      </c>
      <c r="X24" s="224">
        <f t="shared" si="7"/>
        <v>15849.793999999998</v>
      </c>
      <c r="Y24" s="223">
        <f t="shared" si="8"/>
        <v>-0.44972111309459284</v>
      </c>
    </row>
    <row r="25" spans="1:25" s="231" customFormat="1" ht="19.5" customHeight="1">
      <c r="A25" s="238" t="s">
        <v>60</v>
      </c>
      <c r="B25" s="235">
        <f>SUM(B26:B40)</f>
        <v>4217.466</v>
      </c>
      <c r="C25" s="234">
        <f>SUM(C26:C40)</f>
        <v>3824.7220000000007</v>
      </c>
      <c r="D25" s="233">
        <f>SUM(D26:D40)</f>
        <v>126.899</v>
      </c>
      <c r="E25" s="305">
        <f>SUM(E26:E40)</f>
        <v>572.484</v>
      </c>
      <c r="F25" s="233">
        <f>SUM(B25:E25)</f>
        <v>8741.571000000002</v>
      </c>
      <c r="G25" s="236">
        <f>F25/$F$9</f>
        <v>0.18432968148515697</v>
      </c>
      <c r="H25" s="235">
        <f>SUM(H26:H40)</f>
        <v>3354.625</v>
      </c>
      <c r="I25" s="234">
        <f>SUM(I26:I40)</f>
        <v>3585.9100000000003</v>
      </c>
      <c r="J25" s="233">
        <f>SUM(J26:J40)</f>
        <v>196.285</v>
      </c>
      <c r="K25" s="305">
        <f>SUM(K26:K40)</f>
        <v>790.283</v>
      </c>
      <c r="L25" s="233">
        <f>SUM(H25:K25)</f>
        <v>7927.103</v>
      </c>
      <c r="M25" s="399">
        <f>IF(ISERROR(F25/L25-1),"         /0",(F25/L25-1))</f>
        <v>0.10274472275685098</v>
      </c>
      <c r="N25" s="404">
        <f>SUM(N26:N40)</f>
        <v>25177.366000000005</v>
      </c>
      <c r="O25" s="234">
        <f>SUM(O26:O40)</f>
        <v>25546.268</v>
      </c>
      <c r="P25" s="233">
        <f>SUM(P26:P40)</f>
        <v>642.668</v>
      </c>
      <c r="Q25" s="305">
        <f>SUM(Q26:Q40)</f>
        <v>2778.273</v>
      </c>
      <c r="R25" s="233">
        <f>SUM(N25:Q25)</f>
        <v>54144.575000000004</v>
      </c>
      <c r="S25" s="419">
        <f>R25/$R$9</f>
        <v>0.1642514865103726</v>
      </c>
      <c r="T25" s="235">
        <f>SUM(T26:T40)</f>
        <v>24924.846999999998</v>
      </c>
      <c r="U25" s="234">
        <f>SUM(U26:U40)</f>
        <v>29264.061999999998</v>
      </c>
      <c r="V25" s="233">
        <f>SUM(V26:V40)</f>
        <v>799.645</v>
      </c>
      <c r="W25" s="305">
        <f>SUM(W26:W40)</f>
        <v>3666.624</v>
      </c>
      <c r="X25" s="233">
        <f>SUM(T25:W25)</f>
        <v>58655.178</v>
      </c>
      <c r="Y25" s="232">
        <f>IF(ISERROR(R25/X25-1),"         /0",IF(R25/X25&gt;5,"  *  ",(R25/X25-1)))</f>
        <v>-0.07690033776728111</v>
      </c>
    </row>
    <row r="26" spans="1:25" ht="19.5" customHeight="1">
      <c r="A26" s="245" t="s">
        <v>173</v>
      </c>
      <c r="B26" s="242">
        <v>1708.593</v>
      </c>
      <c r="C26" s="240">
        <v>1557.267</v>
      </c>
      <c r="D26" s="241">
        <v>0</v>
      </c>
      <c r="E26" s="288">
        <v>0</v>
      </c>
      <c r="F26" s="241">
        <f>SUM(B26:E26)</f>
        <v>3265.86</v>
      </c>
      <c r="G26" s="243">
        <f>F26/$F$9</f>
        <v>0.06886576035075556</v>
      </c>
      <c r="H26" s="242">
        <v>1162.44</v>
      </c>
      <c r="I26" s="240">
        <v>1064.3440000000003</v>
      </c>
      <c r="J26" s="241"/>
      <c r="K26" s="240"/>
      <c r="L26" s="241">
        <f>SUM(H26:K26)</f>
        <v>2226.7840000000006</v>
      </c>
      <c r="M26" s="401">
        <f>IF(ISERROR(F26/L26-1),"         /0",(F26/L26-1))</f>
        <v>0.4666263095118337</v>
      </c>
      <c r="N26" s="406">
        <v>10648.503000000002</v>
      </c>
      <c r="O26" s="240">
        <v>9438.892999999998</v>
      </c>
      <c r="P26" s="241"/>
      <c r="Q26" s="240"/>
      <c r="R26" s="241">
        <f>SUM(N26:Q26)</f>
        <v>20087.396</v>
      </c>
      <c r="S26" s="421">
        <f>R26/$R$9</f>
        <v>0.060936569418496914</v>
      </c>
      <c r="T26" s="242">
        <v>6818.148000000003</v>
      </c>
      <c r="U26" s="240">
        <v>7456.138</v>
      </c>
      <c r="V26" s="241"/>
      <c r="W26" s="288"/>
      <c r="X26" s="241">
        <f>SUM(T26:W26)</f>
        <v>14274.286000000004</v>
      </c>
      <c r="Y26" s="239">
        <f>IF(ISERROR(R26/X26-1),"         /0",IF(R26/X26&gt;5,"  *  ",(R26/X26-1)))</f>
        <v>0.40724348664444543</v>
      </c>
    </row>
    <row r="27" spans="1:25" ht="19.5" customHeight="1">
      <c r="A27" s="245" t="s">
        <v>159</v>
      </c>
      <c r="B27" s="242">
        <v>1193.625</v>
      </c>
      <c r="C27" s="240">
        <v>1043.602</v>
      </c>
      <c r="D27" s="241">
        <v>0</v>
      </c>
      <c r="E27" s="288">
        <v>0</v>
      </c>
      <c r="F27" s="241">
        <f>SUM(B27:E27)</f>
        <v>2237.227</v>
      </c>
      <c r="G27" s="243">
        <f>F27/$F$9</f>
        <v>0.047175426513151146</v>
      </c>
      <c r="H27" s="242">
        <v>1188.9749999999997</v>
      </c>
      <c r="I27" s="240">
        <v>652.418</v>
      </c>
      <c r="J27" s="241">
        <v>0</v>
      </c>
      <c r="K27" s="240"/>
      <c r="L27" s="241">
        <f>SUM(H27:K27)</f>
        <v>1841.3929999999996</v>
      </c>
      <c r="M27" s="401">
        <f>IF(ISERROR(F27/L27-1),"         /0",(F27/L27-1))</f>
        <v>0.21496443181873737</v>
      </c>
      <c r="N27" s="406">
        <v>6887.504999999998</v>
      </c>
      <c r="O27" s="240">
        <v>6167.702</v>
      </c>
      <c r="P27" s="241">
        <v>0</v>
      </c>
      <c r="Q27" s="240">
        <v>0</v>
      </c>
      <c r="R27" s="241">
        <f>SUM(N27:Q27)</f>
        <v>13055.206999999999</v>
      </c>
      <c r="S27" s="421">
        <f>R27/$R$9</f>
        <v>0.0396039151928078</v>
      </c>
      <c r="T27" s="242">
        <v>9064.164999999999</v>
      </c>
      <c r="U27" s="240">
        <v>5619.106999999998</v>
      </c>
      <c r="V27" s="241">
        <v>0</v>
      </c>
      <c r="W27" s="240">
        <v>0</v>
      </c>
      <c r="X27" s="241">
        <f>SUM(T27:W27)</f>
        <v>14683.271999999997</v>
      </c>
      <c r="Y27" s="239">
        <f>IF(ISERROR(R27/X27-1),"         /0",IF(R27/X27&gt;5,"  *  ",(R27/X27-1)))</f>
        <v>-0.11087889674726448</v>
      </c>
    </row>
    <row r="28" spans="1:25" ht="19.5" customHeight="1">
      <c r="A28" s="245" t="s">
        <v>209</v>
      </c>
      <c r="B28" s="242">
        <v>261.548</v>
      </c>
      <c r="C28" s="240">
        <v>194.347</v>
      </c>
      <c r="D28" s="241">
        <v>0</v>
      </c>
      <c r="E28" s="288">
        <v>0</v>
      </c>
      <c r="F28" s="241">
        <f>SUM(B28:E28)</f>
        <v>455.895</v>
      </c>
      <c r="G28" s="243">
        <f>F28/$F$9</f>
        <v>0.0096132583194343</v>
      </c>
      <c r="H28" s="242">
        <v>182.822</v>
      </c>
      <c r="I28" s="240">
        <v>127.582</v>
      </c>
      <c r="J28" s="241"/>
      <c r="K28" s="240"/>
      <c r="L28" s="241">
        <f>SUM(H28:K28)</f>
        <v>310.404</v>
      </c>
      <c r="M28" s="401">
        <f>IF(ISERROR(F28/L28-1),"         /0",(F28/L28-1))</f>
        <v>0.4687149650133373</v>
      </c>
      <c r="N28" s="406">
        <v>1912.9650000000001</v>
      </c>
      <c r="O28" s="240">
        <v>1533.235</v>
      </c>
      <c r="P28" s="241"/>
      <c r="Q28" s="240"/>
      <c r="R28" s="241">
        <f>SUM(N28:Q28)</f>
        <v>3446.2</v>
      </c>
      <c r="S28" s="421">
        <f>R28/$R$9</f>
        <v>0.010454297089081334</v>
      </c>
      <c r="T28" s="242">
        <v>1697.5479999999998</v>
      </c>
      <c r="U28" s="240">
        <v>904.8280000000001</v>
      </c>
      <c r="V28" s="241"/>
      <c r="W28" s="240"/>
      <c r="X28" s="241">
        <f>SUM(T28:W28)</f>
        <v>2602.3759999999997</v>
      </c>
      <c r="Y28" s="239">
        <f>IF(ISERROR(R28/X28-1),"         /0",IF(R28/X28&gt;5,"  *  ",(R28/X28-1)))</f>
        <v>0.32425137643445834</v>
      </c>
    </row>
    <row r="29" spans="1:25" ht="19.5" customHeight="1">
      <c r="A29" s="245" t="s">
        <v>177</v>
      </c>
      <c r="B29" s="242">
        <v>205.659</v>
      </c>
      <c r="C29" s="240">
        <v>157.17600000000002</v>
      </c>
      <c r="D29" s="241">
        <v>0</v>
      </c>
      <c r="E29" s="288">
        <v>0</v>
      </c>
      <c r="F29" s="241">
        <f aca="true" t="shared" si="9" ref="F29:F38">SUM(B29:E29)</f>
        <v>362.83500000000004</v>
      </c>
      <c r="G29" s="243">
        <f aca="true" t="shared" si="10" ref="G29:G38">F29/$F$9</f>
        <v>0.007650942831862479</v>
      </c>
      <c r="H29" s="242">
        <v>125.663</v>
      </c>
      <c r="I29" s="240">
        <v>412.575</v>
      </c>
      <c r="J29" s="241"/>
      <c r="K29" s="240"/>
      <c r="L29" s="241">
        <f aca="true" t="shared" si="11" ref="L29:L38">SUM(H29:K29)</f>
        <v>538.2379999999999</v>
      </c>
      <c r="M29" s="401">
        <f aca="true" t="shared" si="12" ref="M29:M38">IF(ISERROR(F29/L29-1),"         /0",(F29/L29-1))</f>
        <v>-0.3258837168687456</v>
      </c>
      <c r="N29" s="406">
        <v>477.837</v>
      </c>
      <c r="O29" s="240">
        <v>1310.0149999999999</v>
      </c>
      <c r="P29" s="241"/>
      <c r="Q29" s="240"/>
      <c r="R29" s="241">
        <f aca="true" t="shared" si="13" ref="R29:R38">SUM(N29:Q29)</f>
        <v>1787.8519999999999</v>
      </c>
      <c r="S29" s="421">
        <f aca="true" t="shared" si="14" ref="S29:S38">R29/$R$9</f>
        <v>0.00542357842240968</v>
      </c>
      <c r="T29" s="242">
        <v>323.155</v>
      </c>
      <c r="U29" s="240">
        <v>4045.1960000000004</v>
      </c>
      <c r="V29" s="241"/>
      <c r="W29" s="240"/>
      <c r="X29" s="241">
        <f aca="true" t="shared" si="15" ref="X29:X38">SUM(T29:W29)</f>
        <v>4368.351000000001</v>
      </c>
      <c r="Y29" s="239">
        <f aca="true" t="shared" si="16" ref="Y29:Y38">IF(ISERROR(R29/X29-1),"         /0",IF(R29/X29&gt;5,"  *  ",(R29/X29-1)))</f>
        <v>-0.5907261115235476</v>
      </c>
    </row>
    <row r="30" spans="1:25" ht="19.5" customHeight="1">
      <c r="A30" s="245" t="s">
        <v>205</v>
      </c>
      <c r="B30" s="242">
        <v>0</v>
      </c>
      <c r="C30" s="240">
        <v>0</v>
      </c>
      <c r="D30" s="241">
        <v>101.629</v>
      </c>
      <c r="E30" s="288">
        <v>252.654</v>
      </c>
      <c r="F30" s="241">
        <f t="shared" si="9"/>
        <v>354.283</v>
      </c>
      <c r="G30" s="243">
        <f t="shared" si="10"/>
        <v>0.00747061055107896</v>
      </c>
      <c r="H30" s="242"/>
      <c r="I30" s="240"/>
      <c r="J30" s="241">
        <v>50.15</v>
      </c>
      <c r="K30" s="240">
        <v>88.505</v>
      </c>
      <c r="L30" s="241">
        <f t="shared" si="11"/>
        <v>138.655</v>
      </c>
      <c r="M30" s="401">
        <f t="shared" si="12"/>
        <v>1.5551404565287945</v>
      </c>
      <c r="N30" s="406"/>
      <c r="O30" s="240"/>
      <c r="P30" s="241">
        <v>404.435</v>
      </c>
      <c r="Q30" s="240">
        <v>688.3469999999999</v>
      </c>
      <c r="R30" s="241">
        <f t="shared" si="13"/>
        <v>1092.782</v>
      </c>
      <c r="S30" s="421">
        <f t="shared" si="14"/>
        <v>0.0033150332776973124</v>
      </c>
      <c r="T30" s="242"/>
      <c r="U30" s="240"/>
      <c r="V30" s="241">
        <v>196.618</v>
      </c>
      <c r="W30" s="240">
        <v>853.3850000000001</v>
      </c>
      <c r="X30" s="241">
        <f t="shared" si="15"/>
        <v>1050.0030000000002</v>
      </c>
      <c r="Y30" s="239">
        <f t="shared" si="16"/>
        <v>0.04074178835679487</v>
      </c>
    </row>
    <row r="31" spans="1:25" ht="19.5" customHeight="1">
      <c r="A31" s="245" t="s">
        <v>182</v>
      </c>
      <c r="B31" s="242">
        <v>97.687</v>
      </c>
      <c r="C31" s="240">
        <v>221.92000000000002</v>
      </c>
      <c r="D31" s="241">
        <v>0</v>
      </c>
      <c r="E31" s="288">
        <v>0</v>
      </c>
      <c r="F31" s="241">
        <f t="shared" si="9"/>
        <v>319.607</v>
      </c>
      <c r="G31" s="243">
        <f t="shared" si="10"/>
        <v>0.0067394129167888195</v>
      </c>
      <c r="H31" s="242">
        <v>91.065</v>
      </c>
      <c r="I31" s="240">
        <v>214.43500000000003</v>
      </c>
      <c r="J31" s="241"/>
      <c r="K31" s="240"/>
      <c r="L31" s="241">
        <f t="shared" si="11"/>
        <v>305.5</v>
      </c>
      <c r="M31" s="401">
        <f t="shared" si="12"/>
        <v>0.046176759410802015</v>
      </c>
      <c r="N31" s="406">
        <v>731.561</v>
      </c>
      <c r="O31" s="240">
        <v>1591.945</v>
      </c>
      <c r="P31" s="241"/>
      <c r="Q31" s="240"/>
      <c r="R31" s="241">
        <f t="shared" si="13"/>
        <v>2323.506</v>
      </c>
      <c r="S31" s="421">
        <f t="shared" si="14"/>
        <v>0.00704852359476032</v>
      </c>
      <c r="T31" s="242">
        <v>676.096</v>
      </c>
      <c r="U31" s="240">
        <v>1738.4240000000004</v>
      </c>
      <c r="V31" s="241"/>
      <c r="W31" s="240"/>
      <c r="X31" s="241">
        <f t="shared" si="15"/>
        <v>2414.5200000000004</v>
      </c>
      <c r="Y31" s="239">
        <f t="shared" si="16"/>
        <v>-0.03769444858605464</v>
      </c>
    </row>
    <row r="32" spans="1:25" ht="19.5" customHeight="1">
      <c r="A32" s="245" t="s">
        <v>210</v>
      </c>
      <c r="B32" s="242">
        <v>203.361</v>
      </c>
      <c r="C32" s="240">
        <v>81.026</v>
      </c>
      <c r="D32" s="241">
        <v>0</v>
      </c>
      <c r="E32" s="288">
        <v>0</v>
      </c>
      <c r="F32" s="241">
        <f t="shared" si="9"/>
        <v>284.387</v>
      </c>
      <c r="G32" s="243">
        <f t="shared" si="10"/>
        <v>0.005996744192607865</v>
      </c>
      <c r="H32" s="242"/>
      <c r="I32" s="240"/>
      <c r="J32" s="241"/>
      <c r="K32" s="240"/>
      <c r="L32" s="241">
        <f t="shared" si="11"/>
        <v>0</v>
      </c>
      <c r="M32" s="401" t="str">
        <f t="shared" si="12"/>
        <v>         /0</v>
      </c>
      <c r="N32" s="406">
        <v>873.553</v>
      </c>
      <c r="O32" s="240">
        <v>482.3789999999999</v>
      </c>
      <c r="P32" s="241"/>
      <c r="Q32" s="240"/>
      <c r="R32" s="241">
        <f t="shared" si="13"/>
        <v>1355.9319999999998</v>
      </c>
      <c r="S32" s="421">
        <f t="shared" si="14"/>
        <v>0.004113317845914987</v>
      </c>
      <c r="T32" s="242"/>
      <c r="U32" s="240">
        <v>2.169</v>
      </c>
      <c r="V32" s="241"/>
      <c r="W32" s="240"/>
      <c r="X32" s="241">
        <f t="shared" si="15"/>
        <v>2.169</v>
      </c>
      <c r="Y32" s="239" t="str">
        <f t="shared" si="16"/>
        <v>  *  </v>
      </c>
    </row>
    <row r="33" spans="1:25" ht="19.5" customHeight="1">
      <c r="A33" s="245" t="s">
        <v>207</v>
      </c>
      <c r="B33" s="242">
        <v>0</v>
      </c>
      <c r="C33" s="240">
        <v>0</v>
      </c>
      <c r="D33" s="241">
        <v>0</v>
      </c>
      <c r="E33" s="288">
        <v>282.173</v>
      </c>
      <c r="F33" s="241">
        <f t="shared" si="9"/>
        <v>282.173</v>
      </c>
      <c r="G33" s="243">
        <f t="shared" si="10"/>
        <v>0.005950058543677239</v>
      </c>
      <c r="H33" s="242"/>
      <c r="I33" s="240"/>
      <c r="J33" s="241"/>
      <c r="K33" s="240">
        <v>405.927</v>
      </c>
      <c r="L33" s="241">
        <f t="shared" si="11"/>
        <v>405.927</v>
      </c>
      <c r="M33" s="401">
        <f t="shared" si="12"/>
        <v>-0.3048676239816519</v>
      </c>
      <c r="N33" s="406"/>
      <c r="O33" s="240"/>
      <c r="P33" s="241">
        <v>82.938</v>
      </c>
      <c r="Q33" s="240">
        <v>1405.2380000000003</v>
      </c>
      <c r="R33" s="241">
        <f t="shared" si="13"/>
        <v>1488.1760000000004</v>
      </c>
      <c r="S33" s="421">
        <f t="shared" si="14"/>
        <v>0.004514489589936947</v>
      </c>
      <c r="T33" s="242"/>
      <c r="U33" s="240"/>
      <c r="V33" s="241">
        <v>32.061</v>
      </c>
      <c r="W33" s="240">
        <v>900.877</v>
      </c>
      <c r="X33" s="241">
        <f t="shared" si="15"/>
        <v>932.938</v>
      </c>
      <c r="Y33" s="239">
        <f t="shared" si="16"/>
        <v>0.5951499456555531</v>
      </c>
    </row>
    <row r="34" spans="1:25" ht="19.5" customHeight="1">
      <c r="A34" s="245" t="s">
        <v>213</v>
      </c>
      <c r="B34" s="242">
        <v>156.964</v>
      </c>
      <c r="C34" s="240">
        <v>116.951</v>
      </c>
      <c r="D34" s="241">
        <v>0</v>
      </c>
      <c r="E34" s="288">
        <v>0</v>
      </c>
      <c r="F34" s="241">
        <f>SUM(B34:E34)</f>
        <v>273.91499999999996</v>
      </c>
      <c r="G34" s="243">
        <f>F34/$F$9</f>
        <v>0.005775925712209711</v>
      </c>
      <c r="H34" s="242"/>
      <c r="I34" s="240">
        <v>72.31</v>
      </c>
      <c r="J34" s="241"/>
      <c r="K34" s="240"/>
      <c r="L34" s="241">
        <f>SUM(H34:K34)</f>
        <v>72.31</v>
      </c>
      <c r="M34" s="401">
        <f>IF(ISERROR(F34/L34-1),"         /0",(F34/L34-1))</f>
        <v>2.788065274512515</v>
      </c>
      <c r="N34" s="406">
        <v>514.686</v>
      </c>
      <c r="O34" s="240">
        <v>1027.8680000000002</v>
      </c>
      <c r="P34" s="241"/>
      <c r="Q34" s="240"/>
      <c r="R34" s="241">
        <f>SUM(N34:Q34)</f>
        <v>1542.554</v>
      </c>
      <c r="S34" s="421">
        <f>R34/$R$9</f>
        <v>0.004679449188076946</v>
      </c>
      <c r="T34" s="242">
        <v>45.129</v>
      </c>
      <c r="U34" s="240">
        <v>208.672</v>
      </c>
      <c r="V34" s="241"/>
      <c r="W34" s="240"/>
      <c r="X34" s="241">
        <f>SUM(T34:W34)</f>
        <v>253.801</v>
      </c>
      <c r="Y34" s="239" t="str">
        <f>IF(ISERROR(R34/X34-1),"         /0",IF(R34/X34&gt;5,"  *  ",(R34/X34-1)))</f>
        <v>  *  </v>
      </c>
    </row>
    <row r="35" spans="1:25" ht="19.5" customHeight="1">
      <c r="A35" s="245" t="s">
        <v>206</v>
      </c>
      <c r="B35" s="242">
        <v>0</v>
      </c>
      <c r="C35" s="240">
        <v>257.147</v>
      </c>
      <c r="D35" s="241">
        <v>0</v>
      </c>
      <c r="E35" s="288">
        <v>0</v>
      </c>
      <c r="F35" s="241">
        <f>SUM(B35:E35)</f>
        <v>257.147</v>
      </c>
      <c r="G35" s="243">
        <f>F35/$F$9</f>
        <v>0.005422346235575236</v>
      </c>
      <c r="H35" s="242"/>
      <c r="I35" s="240">
        <v>173.793</v>
      </c>
      <c r="J35" s="241"/>
      <c r="K35" s="240"/>
      <c r="L35" s="241">
        <f>SUM(H35:K35)</f>
        <v>173.793</v>
      </c>
      <c r="M35" s="401">
        <f>IF(ISERROR(F35/L35-1),"         /0",(F35/L35-1))</f>
        <v>0.4796165553273146</v>
      </c>
      <c r="N35" s="406"/>
      <c r="O35" s="240">
        <v>1690.058</v>
      </c>
      <c r="P35" s="241"/>
      <c r="Q35" s="240"/>
      <c r="R35" s="241">
        <f>SUM(N35:Q35)</f>
        <v>1690.058</v>
      </c>
      <c r="S35" s="421">
        <f>R35/$R$9</f>
        <v>0.005126913246410139</v>
      </c>
      <c r="T35" s="242"/>
      <c r="U35" s="240">
        <v>1478.192</v>
      </c>
      <c r="V35" s="241"/>
      <c r="W35" s="240"/>
      <c r="X35" s="241">
        <f>SUM(T35:W35)</f>
        <v>1478.192</v>
      </c>
      <c r="Y35" s="239">
        <f>IF(ISERROR(R35/X35-1),"         /0",IF(R35/X35&gt;5,"  *  ",(R35/X35-1)))</f>
        <v>0.14332779503609805</v>
      </c>
    </row>
    <row r="36" spans="1:25" ht="19.5" customHeight="1">
      <c r="A36" s="245" t="s">
        <v>184</v>
      </c>
      <c r="B36" s="242">
        <v>117.005</v>
      </c>
      <c r="C36" s="240">
        <v>95.476</v>
      </c>
      <c r="D36" s="241">
        <v>0</v>
      </c>
      <c r="E36" s="288">
        <v>0</v>
      </c>
      <c r="F36" s="241">
        <f>SUM(B36:E36)</f>
        <v>212.481</v>
      </c>
      <c r="G36" s="243">
        <f>F36/$F$9</f>
        <v>0.004480493843915199</v>
      </c>
      <c r="H36" s="242">
        <v>158.77100000000002</v>
      </c>
      <c r="I36" s="240">
        <v>164.106</v>
      </c>
      <c r="J36" s="241"/>
      <c r="K36" s="240"/>
      <c r="L36" s="241">
        <f>SUM(H36:K36)</f>
        <v>322.877</v>
      </c>
      <c r="M36" s="401">
        <f>IF(ISERROR(F36/L36-1),"         /0",(F36/L36-1))</f>
        <v>-0.3419134840821737</v>
      </c>
      <c r="N36" s="406">
        <v>764.513</v>
      </c>
      <c r="O36" s="240">
        <v>548.897</v>
      </c>
      <c r="P36" s="241">
        <v>0</v>
      </c>
      <c r="Q36" s="240">
        <v>0</v>
      </c>
      <c r="R36" s="241">
        <f>SUM(N36:Q36)</f>
        <v>1313.41</v>
      </c>
      <c r="S36" s="421">
        <f>R36/$R$9</f>
        <v>0.003984324281751006</v>
      </c>
      <c r="T36" s="242">
        <v>1857.0149999999999</v>
      </c>
      <c r="U36" s="240">
        <v>1554.936</v>
      </c>
      <c r="V36" s="241"/>
      <c r="W36" s="240">
        <v>0</v>
      </c>
      <c r="X36" s="241">
        <f>SUM(T36:W36)</f>
        <v>3411.951</v>
      </c>
      <c r="Y36" s="239">
        <f>IF(ISERROR(R36/X36-1),"         /0",IF(R36/X36&gt;5,"  *  ",(R36/X36-1)))</f>
        <v>-0.6150560192687409</v>
      </c>
    </row>
    <row r="37" spans="1:25" ht="19.5" customHeight="1">
      <c r="A37" s="245" t="s">
        <v>185</v>
      </c>
      <c r="B37" s="242">
        <v>89.751</v>
      </c>
      <c r="C37" s="240">
        <v>34.675</v>
      </c>
      <c r="D37" s="241">
        <v>0</v>
      </c>
      <c r="E37" s="288">
        <v>0</v>
      </c>
      <c r="F37" s="241">
        <f>SUM(B37:E37)</f>
        <v>124.426</v>
      </c>
      <c r="G37" s="243">
        <f>F37/$F$9</f>
        <v>0.002623716600651317</v>
      </c>
      <c r="H37" s="242">
        <v>62.95799999999999</v>
      </c>
      <c r="I37" s="240">
        <v>27.885</v>
      </c>
      <c r="J37" s="241"/>
      <c r="K37" s="240"/>
      <c r="L37" s="241">
        <f>SUM(H37:K37)</f>
        <v>90.84299999999999</v>
      </c>
      <c r="M37" s="401">
        <f>IF(ISERROR(F37/L37-1),"         /0",(F37/L37-1))</f>
        <v>0.36968175863853037</v>
      </c>
      <c r="N37" s="406">
        <v>986.918</v>
      </c>
      <c r="O37" s="240">
        <v>846.7510000000001</v>
      </c>
      <c r="P37" s="241"/>
      <c r="Q37" s="240"/>
      <c r="R37" s="241">
        <f>SUM(N37:Q37)</f>
        <v>1833.669</v>
      </c>
      <c r="S37" s="421">
        <f>R37/$R$9</f>
        <v>0.005562567607520946</v>
      </c>
      <c r="T37" s="242">
        <v>368.011</v>
      </c>
      <c r="U37" s="240">
        <v>262.7339999999999</v>
      </c>
      <c r="V37" s="241"/>
      <c r="W37" s="240"/>
      <c r="X37" s="241">
        <f>SUM(T37:W37)</f>
        <v>630.7449999999999</v>
      </c>
      <c r="Y37" s="239">
        <f>IF(ISERROR(R37/X37-1),"         /0",IF(R37/X37&gt;5,"  *  ",(R37/X37-1)))</f>
        <v>1.9071478965350503</v>
      </c>
    </row>
    <row r="38" spans="1:25" ht="19.5" customHeight="1">
      <c r="A38" s="245" t="s">
        <v>198</v>
      </c>
      <c r="B38" s="242">
        <v>42.059</v>
      </c>
      <c r="C38" s="240">
        <v>63.068</v>
      </c>
      <c r="D38" s="241">
        <v>0</v>
      </c>
      <c r="E38" s="288">
        <v>0</v>
      </c>
      <c r="F38" s="241">
        <f t="shared" si="9"/>
        <v>105.127</v>
      </c>
      <c r="G38" s="243">
        <f t="shared" si="10"/>
        <v>0.0022167670348373415</v>
      </c>
      <c r="H38" s="242">
        <v>42.711</v>
      </c>
      <c r="I38" s="240">
        <v>36.732</v>
      </c>
      <c r="J38" s="241"/>
      <c r="K38" s="240"/>
      <c r="L38" s="241">
        <f t="shared" si="11"/>
        <v>79.443</v>
      </c>
      <c r="M38" s="401">
        <f t="shared" si="12"/>
        <v>0.3233009830947975</v>
      </c>
      <c r="N38" s="406">
        <v>298.13300000000004</v>
      </c>
      <c r="O38" s="240">
        <v>544.318</v>
      </c>
      <c r="P38" s="241"/>
      <c r="Q38" s="240"/>
      <c r="R38" s="241">
        <f t="shared" si="13"/>
        <v>842.451</v>
      </c>
      <c r="S38" s="421">
        <f t="shared" si="14"/>
        <v>0.0025556360736444955</v>
      </c>
      <c r="T38" s="242">
        <v>411.279</v>
      </c>
      <c r="U38" s="240">
        <v>340.394</v>
      </c>
      <c r="V38" s="241"/>
      <c r="W38" s="240"/>
      <c r="X38" s="241">
        <f t="shared" si="15"/>
        <v>751.673</v>
      </c>
      <c r="Y38" s="239">
        <f t="shared" si="16"/>
        <v>0.12076794031447191</v>
      </c>
    </row>
    <row r="39" spans="1:25" ht="19.5" customHeight="1">
      <c r="A39" s="245" t="s">
        <v>172</v>
      </c>
      <c r="B39" s="242">
        <v>69.50399999999999</v>
      </c>
      <c r="C39" s="240">
        <v>0.77</v>
      </c>
      <c r="D39" s="241">
        <v>0</v>
      </c>
      <c r="E39" s="288">
        <v>0</v>
      </c>
      <c r="F39" s="241">
        <f>SUM(B39:E39)</f>
        <v>70.27399999999999</v>
      </c>
      <c r="G39" s="243">
        <f>F39/$F$9</f>
        <v>0.001481837079020226</v>
      </c>
      <c r="H39" s="242">
        <v>96.194</v>
      </c>
      <c r="I39" s="240">
        <v>32.02</v>
      </c>
      <c r="J39" s="241"/>
      <c r="K39" s="240"/>
      <c r="L39" s="241">
        <f>SUM(H39:K39)</f>
        <v>128.214</v>
      </c>
      <c r="M39" s="401">
        <f>IF(ISERROR(F39/L39-1),"         /0",(F39/L39-1))</f>
        <v>-0.45190072846958995</v>
      </c>
      <c r="N39" s="406">
        <v>625.9490000000001</v>
      </c>
      <c r="O39" s="240">
        <v>345.418</v>
      </c>
      <c r="P39" s="241"/>
      <c r="Q39" s="240"/>
      <c r="R39" s="241">
        <f>SUM(N39:Q39)</f>
        <v>971.3670000000001</v>
      </c>
      <c r="S39" s="421">
        <f>R39/$R$9</f>
        <v>0.0029467120888310807</v>
      </c>
      <c r="T39" s="242">
        <v>1078.253</v>
      </c>
      <c r="U39" s="240">
        <v>997.7659999999998</v>
      </c>
      <c r="V39" s="241"/>
      <c r="W39" s="240"/>
      <c r="X39" s="241">
        <f>SUM(T39:W39)</f>
        <v>2076.019</v>
      </c>
      <c r="Y39" s="239">
        <f aca="true" t="shared" si="17" ref="Y39:Y52">IF(ISERROR(R39/X39-1),"         /0",IF(R39/X39&gt;5,"  *  ",(R39/X39-1)))</f>
        <v>-0.5321011031209251</v>
      </c>
    </row>
    <row r="40" spans="1:25" ht="19.5" customHeight="1" thickBot="1">
      <c r="A40" s="245" t="s">
        <v>170</v>
      </c>
      <c r="B40" s="242">
        <v>71.71</v>
      </c>
      <c r="C40" s="240">
        <v>1.297</v>
      </c>
      <c r="D40" s="241">
        <v>25.27</v>
      </c>
      <c r="E40" s="288">
        <v>37.657000000000004</v>
      </c>
      <c r="F40" s="241">
        <f>SUM(B40:E40)</f>
        <v>135.934</v>
      </c>
      <c r="G40" s="243">
        <f>F40/$F$9</f>
        <v>0.0028663807595915337</v>
      </c>
      <c r="H40" s="242">
        <v>243.026</v>
      </c>
      <c r="I40" s="240">
        <v>607.7099999999999</v>
      </c>
      <c r="J40" s="241">
        <v>146.135</v>
      </c>
      <c r="K40" s="240">
        <v>295.851</v>
      </c>
      <c r="L40" s="241">
        <f>SUM(H40:K40)</f>
        <v>1292.7219999999998</v>
      </c>
      <c r="M40" s="401">
        <f>IF(ISERROR(F40/L40-1),"         /0",(F40/L40-1))</f>
        <v>-0.8948466878416241</v>
      </c>
      <c r="N40" s="406">
        <v>455.243</v>
      </c>
      <c r="O40" s="240">
        <v>18.789</v>
      </c>
      <c r="P40" s="241">
        <v>155.295</v>
      </c>
      <c r="Q40" s="240">
        <v>684.6880000000001</v>
      </c>
      <c r="R40" s="241">
        <f>SUM(N40:Q40)</f>
        <v>1314.015</v>
      </c>
      <c r="S40" s="421">
        <f>R40/$R$9</f>
        <v>0.003986159593032677</v>
      </c>
      <c r="T40" s="242">
        <v>2586.048</v>
      </c>
      <c r="U40" s="240">
        <v>4655.505999999999</v>
      </c>
      <c r="V40" s="241">
        <v>570.966</v>
      </c>
      <c r="W40" s="240">
        <v>1912.3619999999999</v>
      </c>
      <c r="X40" s="241">
        <f>SUM(T40:W40)</f>
        <v>9724.882</v>
      </c>
      <c r="Y40" s="239">
        <f t="shared" si="17"/>
        <v>-0.864881136861095</v>
      </c>
    </row>
    <row r="41" spans="1:25" s="231" customFormat="1" ht="19.5" customHeight="1">
      <c r="A41" s="238" t="s">
        <v>59</v>
      </c>
      <c r="B41" s="235">
        <f>SUM(B42:B49)</f>
        <v>2678.1660000000006</v>
      </c>
      <c r="C41" s="234">
        <f>SUM(C42:C49)</f>
        <v>2138.893</v>
      </c>
      <c r="D41" s="233">
        <f>SUM(D42:D49)</f>
        <v>0</v>
      </c>
      <c r="E41" s="234">
        <f>SUM(E42:E49)</f>
        <v>0</v>
      </c>
      <c r="F41" s="233">
        <f aca="true" t="shared" si="18" ref="F41:F52">SUM(B41:E41)</f>
        <v>4817.059000000001</v>
      </c>
      <c r="G41" s="236">
        <f aca="true" t="shared" si="19" ref="G41:G52">F41/$F$9</f>
        <v>0.10157521470285018</v>
      </c>
      <c r="H41" s="235">
        <f>SUM(H42:H49)</f>
        <v>1840.049</v>
      </c>
      <c r="I41" s="234">
        <f>SUM(I42:I49)</f>
        <v>1335.902</v>
      </c>
      <c r="J41" s="233">
        <f>SUM(J42:J49)</f>
        <v>0</v>
      </c>
      <c r="K41" s="234">
        <f>SUM(K42:K49)</f>
        <v>0</v>
      </c>
      <c r="L41" s="233">
        <f aca="true" t="shared" si="20" ref="L41:L52">SUM(H41:K41)</f>
        <v>3175.951</v>
      </c>
      <c r="M41" s="399">
        <f>IF(ISERROR(F41/L41-1),"         /0",(F41/L41-1))</f>
        <v>0.5167296346826513</v>
      </c>
      <c r="N41" s="404">
        <f>SUM(N42:N49)</f>
        <v>15642.384999999998</v>
      </c>
      <c r="O41" s="234">
        <f>SUM(O42:O49)</f>
        <v>9648.393999999998</v>
      </c>
      <c r="P41" s="233">
        <f>SUM(P42:P49)</f>
        <v>184.853</v>
      </c>
      <c r="Q41" s="234">
        <f>SUM(Q42:Q49)</f>
        <v>8.052999999999999</v>
      </c>
      <c r="R41" s="233">
        <f aca="true" t="shared" si="21" ref="R41:R66">SUM(N41:Q41)</f>
        <v>25483.684999999994</v>
      </c>
      <c r="S41" s="419">
        <f aca="true" t="shared" si="22" ref="S41:S52">R41/$R$9</f>
        <v>0.07730660260999525</v>
      </c>
      <c r="T41" s="235">
        <f>SUM(T42:T49)</f>
        <v>13296.005999999998</v>
      </c>
      <c r="U41" s="234">
        <f>SUM(U42:U49)</f>
        <v>9843.632999999998</v>
      </c>
      <c r="V41" s="233">
        <f>SUM(V42:V49)</f>
        <v>1451.2810000000002</v>
      </c>
      <c r="W41" s="234">
        <f>SUM(W42:W49)</f>
        <v>283.258</v>
      </c>
      <c r="X41" s="233">
        <f aca="true" t="shared" si="23" ref="X41:X52">SUM(T41:W41)</f>
        <v>24874.177999999996</v>
      </c>
      <c r="Y41" s="232">
        <f t="shared" si="17"/>
        <v>0.024503603696974352</v>
      </c>
    </row>
    <row r="42" spans="1:25" ht="19.5" customHeight="1">
      <c r="A42" s="245" t="s">
        <v>208</v>
      </c>
      <c r="B42" s="242">
        <v>1041.748</v>
      </c>
      <c r="C42" s="240">
        <v>734.564</v>
      </c>
      <c r="D42" s="241">
        <v>0</v>
      </c>
      <c r="E42" s="240">
        <v>0</v>
      </c>
      <c r="F42" s="241">
        <f t="shared" si="18"/>
        <v>1776.312</v>
      </c>
      <c r="G42" s="243">
        <f t="shared" si="19"/>
        <v>0.03745631365097442</v>
      </c>
      <c r="H42" s="242">
        <v>305.899</v>
      </c>
      <c r="I42" s="240">
        <v>410.88</v>
      </c>
      <c r="J42" s="241"/>
      <c r="K42" s="240"/>
      <c r="L42" s="241">
        <f t="shared" si="20"/>
        <v>716.779</v>
      </c>
      <c r="M42" s="401">
        <f>IF(ISERROR(F42/L42-1),"         /0",(F42/L42-1))</f>
        <v>1.478186442404144</v>
      </c>
      <c r="N42" s="406">
        <v>3778.0570000000002</v>
      </c>
      <c r="O42" s="240">
        <v>2503.627</v>
      </c>
      <c r="P42" s="241">
        <v>184.829</v>
      </c>
      <c r="Q42" s="240">
        <v>8.03</v>
      </c>
      <c r="R42" s="241">
        <f t="shared" si="21"/>
        <v>6474.543</v>
      </c>
      <c r="S42" s="421">
        <f t="shared" si="22"/>
        <v>0.019640994729856632</v>
      </c>
      <c r="T42" s="242">
        <v>2003.654</v>
      </c>
      <c r="U42" s="240">
        <v>1280.1979999999999</v>
      </c>
      <c r="V42" s="241">
        <v>100.69</v>
      </c>
      <c r="W42" s="240">
        <v>11.317</v>
      </c>
      <c r="X42" s="224">
        <f t="shared" si="23"/>
        <v>3395.859</v>
      </c>
      <c r="Y42" s="239">
        <f t="shared" si="17"/>
        <v>0.9065994789536314</v>
      </c>
    </row>
    <row r="43" spans="1:25" ht="19.5" customHeight="1">
      <c r="A43" s="245" t="s">
        <v>211</v>
      </c>
      <c r="B43" s="242">
        <v>1093.807</v>
      </c>
      <c r="C43" s="240">
        <v>0</v>
      </c>
      <c r="D43" s="241">
        <v>0</v>
      </c>
      <c r="E43" s="240">
        <v>0</v>
      </c>
      <c r="F43" s="241">
        <f t="shared" si="18"/>
        <v>1093.807</v>
      </c>
      <c r="G43" s="243">
        <f t="shared" si="19"/>
        <v>0.023064629448898265</v>
      </c>
      <c r="H43" s="242">
        <v>1084.112</v>
      </c>
      <c r="I43" s="240">
        <v>43.402</v>
      </c>
      <c r="J43" s="241"/>
      <c r="K43" s="240"/>
      <c r="L43" s="241">
        <f t="shared" si="20"/>
        <v>1127.5140000000001</v>
      </c>
      <c r="M43" s="401">
        <f>IF(ISERROR(F43/L43-1),"         /0",(F43/L43-1))</f>
        <v>-0.029894972479277526</v>
      </c>
      <c r="N43" s="406">
        <v>8520.562</v>
      </c>
      <c r="O43" s="240"/>
      <c r="P43" s="241"/>
      <c r="Q43" s="240"/>
      <c r="R43" s="241">
        <f t="shared" si="21"/>
        <v>8520.562</v>
      </c>
      <c r="S43" s="421">
        <f t="shared" si="22"/>
        <v>0.025847741429382228</v>
      </c>
      <c r="T43" s="242">
        <v>8296.518999999998</v>
      </c>
      <c r="U43" s="240">
        <v>204.65699999999998</v>
      </c>
      <c r="V43" s="241"/>
      <c r="W43" s="240"/>
      <c r="X43" s="224">
        <f t="shared" si="23"/>
        <v>8501.175999999998</v>
      </c>
      <c r="Y43" s="239">
        <f t="shared" si="17"/>
        <v>0.002280390383636588</v>
      </c>
    </row>
    <row r="44" spans="1:25" ht="19.5" customHeight="1">
      <c r="A44" s="245" t="s">
        <v>191</v>
      </c>
      <c r="B44" s="242">
        <v>214.101</v>
      </c>
      <c r="C44" s="240">
        <v>357.173</v>
      </c>
      <c r="D44" s="241">
        <v>0</v>
      </c>
      <c r="E44" s="240">
        <v>0</v>
      </c>
      <c r="F44" s="241">
        <f t="shared" si="18"/>
        <v>571.274</v>
      </c>
      <c r="G44" s="243">
        <f t="shared" si="19"/>
        <v>0.012046204790963952</v>
      </c>
      <c r="H44" s="242">
        <v>168.906</v>
      </c>
      <c r="I44" s="240">
        <v>338.849</v>
      </c>
      <c r="J44" s="241"/>
      <c r="K44" s="240"/>
      <c r="L44" s="241">
        <f t="shared" si="20"/>
        <v>507.755</v>
      </c>
      <c r="M44" s="401">
        <f>IF(ISERROR(F44/L44-1),"         /0",(F44/L44-1))</f>
        <v>0.1250977341434354</v>
      </c>
      <c r="N44" s="406">
        <v>1450.8319999999999</v>
      </c>
      <c r="O44" s="240">
        <v>2176.308</v>
      </c>
      <c r="P44" s="241"/>
      <c r="Q44" s="240"/>
      <c r="R44" s="241">
        <f t="shared" si="21"/>
        <v>3627.14</v>
      </c>
      <c r="S44" s="421">
        <f t="shared" si="22"/>
        <v>0.011003191673057418</v>
      </c>
      <c r="T44" s="242">
        <v>1343.443</v>
      </c>
      <c r="U44" s="240">
        <v>2401.822</v>
      </c>
      <c r="V44" s="241"/>
      <c r="W44" s="240"/>
      <c r="X44" s="224">
        <f t="shared" si="23"/>
        <v>3745.2650000000003</v>
      </c>
      <c r="Y44" s="239">
        <f t="shared" si="17"/>
        <v>-0.03153982428479707</v>
      </c>
    </row>
    <row r="45" spans="1:25" ht="19.5" customHeight="1">
      <c r="A45" s="245" t="s">
        <v>159</v>
      </c>
      <c r="B45" s="242">
        <v>74.81800000000001</v>
      </c>
      <c r="C45" s="240">
        <v>476.1</v>
      </c>
      <c r="D45" s="241">
        <v>0</v>
      </c>
      <c r="E45" s="240">
        <v>0</v>
      </c>
      <c r="F45" s="241">
        <f t="shared" si="18"/>
        <v>550.918</v>
      </c>
      <c r="G45" s="243">
        <f t="shared" si="19"/>
        <v>0.011616966728799628</v>
      </c>
      <c r="H45" s="242">
        <v>34.942</v>
      </c>
      <c r="I45" s="240">
        <v>0</v>
      </c>
      <c r="J45" s="241">
        <v>0</v>
      </c>
      <c r="K45" s="240"/>
      <c r="L45" s="241">
        <f t="shared" si="20"/>
        <v>34.942</v>
      </c>
      <c r="M45" s="401">
        <f>IF(ISERROR(F45/L45-1),"         /0",(F45/L45-1))</f>
        <v>14.76664186365978</v>
      </c>
      <c r="N45" s="406">
        <v>457.80099999999993</v>
      </c>
      <c r="O45" s="240">
        <v>1477.0720000000001</v>
      </c>
      <c r="P45" s="241">
        <v>0</v>
      </c>
      <c r="Q45" s="240">
        <v>0</v>
      </c>
      <c r="R45" s="241">
        <f t="shared" si="21"/>
        <v>1934.873</v>
      </c>
      <c r="S45" s="421">
        <f t="shared" si="22"/>
        <v>0.005869577265289905</v>
      </c>
      <c r="T45" s="242">
        <v>392.76399999999995</v>
      </c>
      <c r="U45" s="240">
        <v>2584.6019999999994</v>
      </c>
      <c r="V45" s="241">
        <v>0</v>
      </c>
      <c r="W45" s="240">
        <v>0</v>
      </c>
      <c r="X45" s="224">
        <f t="shared" si="23"/>
        <v>2977.3659999999995</v>
      </c>
      <c r="Y45" s="239">
        <f t="shared" si="17"/>
        <v>-0.3501393513595573</v>
      </c>
    </row>
    <row r="46" spans="1:25" ht="19.5" customHeight="1">
      <c r="A46" s="245" t="s">
        <v>190</v>
      </c>
      <c r="B46" s="242">
        <v>174.882</v>
      </c>
      <c r="C46" s="240">
        <v>312.921</v>
      </c>
      <c r="D46" s="241">
        <v>0</v>
      </c>
      <c r="E46" s="240">
        <v>0</v>
      </c>
      <c r="F46" s="241">
        <f t="shared" si="18"/>
        <v>487.803</v>
      </c>
      <c r="G46" s="243">
        <f t="shared" si="19"/>
        <v>0.01028608834928001</v>
      </c>
      <c r="H46" s="242">
        <v>195.947</v>
      </c>
      <c r="I46" s="240">
        <v>291.158</v>
      </c>
      <c r="J46" s="241"/>
      <c r="K46" s="240"/>
      <c r="L46" s="241">
        <f t="shared" si="20"/>
        <v>487.105</v>
      </c>
      <c r="M46" s="401">
        <f>IF(ISERROR(F46/L46-1),"         /0",(F46/L46-1))</f>
        <v>0.0014329559335255482</v>
      </c>
      <c r="N46" s="406">
        <v>820.4659999999999</v>
      </c>
      <c r="O46" s="240">
        <v>1971.1360000000002</v>
      </c>
      <c r="P46" s="241"/>
      <c r="Q46" s="240"/>
      <c r="R46" s="241">
        <f>SUM(N46:Q46)</f>
        <v>2791.602</v>
      </c>
      <c r="S46" s="421">
        <f t="shared" si="22"/>
        <v>0.008468526685181832</v>
      </c>
      <c r="T46" s="242">
        <v>749.234</v>
      </c>
      <c r="U46" s="240">
        <v>1905.21</v>
      </c>
      <c r="V46" s="241"/>
      <c r="W46" s="240"/>
      <c r="X46" s="224">
        <f t="shared" si="23"/>
        <v>2654.444</v>
      </c>
      <c r="Y46" s="239">
        <f t="shared" si="17"/>
        <v>0.05167108441541801</v>
      </c>
    </row>
    <row r="47" spans="1:25" ht="19.5" customHeight="1">
      <c r="A47" s="245" t="s">
        <v>192</v>
      </c>
      <c r="B47" s="242">
        <v>19.121</v>
      </c>
      <c r="C47" s="240">
        <v>214.898</v>
      </c>
      <c r="D47" s="241">
        <v>0</v>
      </c>
      <c r="E47" s="240">
        <v>0</v>
      </c>
      <c r="F47" s="241">
        <f t="shared" si="18"/>
        <v>234.019</v>
      </c>
      <c r="G47" s="243">
        <f t="shared" si="19"/>
        <v>0.004934656222717283</v>
      </c>
      <c r="H47" s="242">
        <v>3.984</v>
      </c>
      <c r="I47" s="240">
        <v>251.613</v>
      </c>
      <c r="J47" s="241"/>
      <c r="K47" s="240"/>
      <c r="L47" s="241">
        <f t="shared" si="20"/>
        <v>255.597</v>
      </c>
      <c r="M47" s="401">
        <f>IF(ISERROR(F47/L47-1),"         /0",(F47/L47-1))</f>
        <v>-0.08442196113412914</v>
      </c>
      <c r="N47" s="406">
        <v>58.19199999999999</v>
      </c>
      <c r="O47" s="240">
        <v>1477.014</v>
      </c>
      <c r="P47" s="241"/>
      <c r="Q47" s="240"/>
      <c r="R47" s="241">
        <f>SUM(N47:Q47)</f>
        <v>1535.206</v>
      </c>
      <c r="S47" s="421">
        <f t="shared" si="22"/>
        <v>0.0046571584983286516</v>
      </c>
      <c r="T47" s="242">
        <v>38.425000000000004</v>
      </c>
      <c r="U47" s="240">
        <v>1467.144</v>
      </c>
      <c r="V47" s="241"/>
      <c r="W47" s="240"/>
      <c r="X47" s="224">
        <f t="shared" si="23"/>
        <v>1505.569</v>
      </c>
      <c r="Y47" s="239">
        <f t="shared" si="17"/>
        <v>0.019684916466797597</v>
      </c>
    </row>
    <row r="48" spans="1:25" ht="19.5" customHeight="1">
      <c r="A48" s="245" t="s">
        <v>201</v>
      </c>
      <c r="B48" s="242">
        <v>15.256</v>
      </c>
      <c r="C48" s="240">
        <v>43.237</v>
      </c>
      <c r="D48" s="241">
        <v>0</v>
      </c>
      <c r="E48" s="240">
        <v>0</v>
      </c>
      <c r="F48" s="241">
        <f t="shared" si="18"/>
        <v>58.493</v>
      </c>
      <c r="G48" s="243">
        <f t="shared" si="19"/>
        <v>0.001233416288572304</v>
      </c>
      <c r="H48" s="242"/>
      <c r="I48" s="240"/>
      <c r="J48" s="241"/>
      <c r="K48" s="240"/>
      <c r="L48" s="241">
        <f t="shared" si="20"/>
        <v>0</v>
      </c>
      <c r="M48" s="401" t="str">
        <f>IF(ISERROR(F48/L48-1),"         /0",(F48/L48-1))</f>
        <v>         /0</v>
      </c>
      <c r="N48" s="406">
        <v>15.256</v>
      </c>
      <c r="O48" s="240">
        <v>43.237</v>
      </c>
      <c r="P48" s="241"/>
      <c r="Q48" s="240"/>
      <c r="R48" s="241">
        <f t="shared" si="21"/>
        <v>58.493</v>
      </c>
      <c r="S48" s="421">
        <f t="shared" si="22"/>
        <v>0.00017744274842772752</v>
      </c>
      <c r="T48" s="242"/>
      <c r="U48" s="240"/>
      <c r="V48" s="241"/>
      <c r="W48" s="240"/>
      <c r="X48" s="224">
        <f t="shared" si="23"/>
        <v>0</v>
      </c>
      <c r="Y48" s="239" t="str">
        <f t="shared" si="17"/>
        <v>         /0</v>
      </c>
    </row>
    <row r="49" spans="1:25" ht="19.5" customHeight="1" thickBot="1">
      <c r="A49" s="245" t="s">
        <v>170</v>
      </c>
      <c r="B49" s="242">
        <v>44.43300000000001</v>
      </c>
      <c r="C49" s="240">
        <v>0</v>
      </c>
      <c r="D49" s="241">
        <v>0</v>
      </c>
      <c r="E49" s="240">
        <v>0</v>
      </c>
      <c r="F49" s="241">
        <f t="shared" si="18"/>
        <v>44.43300000000001</v>
      </c>
      <c r="G49" s="243">
        <f t="shared" si="19"/>
        <v>0.0009369392226443026</v>
      </c>
      <c r="H49" s="242">
        <v>46.259</v>
      </c>
      <c r="I49" s="240">
        <v>0</v>
      </c>
      <c r="J49" s="241"/>
      <c r="K49" s="240"/>
      <c r="L49" s="241">
        <f t="shared" si="20"/>
        <v>46.259</v>
      </c>
      <c r="M49" s="401">
        <f aca="true" t="shared" si="24" ref="M49:M72">IF(ISERROR(F49/L49-1),"         /0",(F49/L49-1))</f>
        <v>-0.03947339977085529</v>
      </c>
      <c r="N49" s="406">
        <v>541.219</v>
      </c>
      <c r="O49" s="240">
        <v>0</v>
      </c>
      <c r="P49" s="241">
        <v>0.024</v>
      </c>
      <c r="Q49" s="240">
        <v>0.023</v>
      </c>
      <c r="R49" s="241">
        <f>SUM(N49:Q49)</f>
        <v>541.2660000000001</v>
      </c>
      <c r="S49" s="421">
        <f t="shared" si="22"/>
        <v>0.001641969580470866</v>
      </c>
      <c r="T49" s="242">
        <v>471.96699999999987</v>
      </c>
      <c r="U49" s="240">
        <v>0</v>
      </c>
      <c r="V49" s="241">
        <v>1350.5910000000001</v>
      </c>
      <c r="W49" s="240">
        <v>271.941</v>
      </c>
      <c r="X49" s="224">
        <f t="shared" si="23"/>
        <v>2094.499</v>
      </c>
      <c r="Y49" s="239">
        <f t="shared" si="17"/>
        <v>-0.7415773414071813</v>
      </c>
    </row>
    <row r="50" spans="1:25" s="231" customFormat="1" ht="19.5" customHeight="1">
      <c r="A50" s="238" t="s">
        <v>58</v>
      </c>
      <c r="B50" s="235">
        <f>SUM(B51:B64)</f>
        <v>2574.417</v>
      </c>
      <c r="C50" s="234">
        <f>SUM(C51:C64)</f>
        <v>1895.6899999999996</v>
      </c>
      <c r="D50" s="233">
        <f>SUM(D51:D64)</f>
        <v>78.59299999999999</v>
      </c>
      <c r="E50" s="234">
        <f>SUM(E51:E64)</f>
        <v>133.15</v>
      </c>
      <c r="F50" s="233">
        <f t="shared" si="18"/>
        <v>4681.849999999999</v>
      </c>
      <c r="G50" s="236">
        <f t="shared" si="19"/>
        <v>0.09872412170092561</v>
      </c>
      <c r="H50" s="235">
        <f>SUM(H51:H64)</f>
        <v>2247.1590000000006</v>
      </c>
      <c r="I50" s="234">
        <f>SUM(I51:I64)</f>
        <v>1652.5290000000002</v>
      </c>
      <c r="J50" s="233">
        <f>SUM(J51:J64)</f>
        <v>176.276</v>
      </c>
      <c r="K50" s="234">
        <f>SUM(K51:K64)</f>
        <v>160.204</v>
      </c>
      <c r="L50" s="233">
        <f t="shared" si="20"/>
        <v>4236.168000000001</v>
      </c>
      <c r="M50" s="399">
        <f t="shared" si="24"/>
        <v>0.10520876414721947</v>
      </c>
      <c r="N50" s="404">
        <f>SUM(N51:N64)</f>
        <v>16728.342999999997</v>
      </c>
      <c r="O50" s="234">
        <f>SUM(O51:O64)</f>
        <v>11553.105000000003</v>
      </c>
      <c r="P50" s="233">
        <f>SUM(P51:P64)</f>
        <v>203.07799999999997</v>
      </c>
      <c r="Q50" s="234">
        <f>SUM(Q51:Q64)</f>
        <v>1237.5430000000001</v>
      </c>
      <c r="R50" s="233">
        <f t="shared" si="21"/>
        <v>29722.069000000003</v>
      </c>
      <c r="S50" s="419">
        <f t="shared" si="22"/>
        <v>0.09016404719057937</v>
      </c>
      <c r="T50" s="235">
        <f>SUM(T51:T64)</f>
        <v>16242.847</v>
      </c>
      <c r="U50" s="234">
        <f>SUM(U51:U64)</f>
        <v>13358.132000000003</v>
      </c>
      <c r="V50" s="233">
        <f>SUM(V51:V64)</f>
        <v>435.107</v>
      </c>
      <c r="W50" s="234">
        <f>SUM(W51:W64)</f>
        <v>555.85</v>
      </c>
      <c r="X50" s="233">
        <f t="shared" si="23"/>
        <v>30591.936</v>
      </c>
      <c r="Y50" s="232">
        <f t="shared" si="17"/>
        <v>-0.02843451947598208</v>
      </c>
    </row>
    <row r="51" spans="1:25" s="215" customFormat="1" ht="19.5" customHeight="1">
      <c r="A51" s="230" t="s">
        <v>171</v>
      </c>
      <c r="B51" s="228">
        <v>488.972</v>
      </c>
      <c r="C51" s="225">
        <v>513.526</v>
      </c>
      <c r="D51" s="224">
        <v>0</v>
      </c>
      <c r="E51" s="225">
        <v>0</v>
      </c>
      <c r="F51" s="224">
        <f t="shared" si="18"/>
        <v>1002.4979999999999</v>
      </c>
      <c r="G51" s="227">
        <f t="shared" si="19"/>
        <v>0.021139236531912495</v>
      </c>
      <c r="H51" s="228">
        <v>230.619</v>
      </c>
      <c r="I51" s="225">
        <v>177.39499999999998</v>
      </c>
      <c r="J51" s="224"/>
      <c r="K51" s="225"/>
      <c r="L51" s="224">
        <f t="shared" si="20"/>
        <v>408.014</v>
      </c>
      <c r="M51" s="400">
        <f t="shared" si="24"/>
        <v>1.4570186317136176</v>
      </c>
      <c r="N51" s="405">
        <v>2259.341</v>
      </c>
      <c r="O51" s="225">
        <v>2250.174</v>
      </c>
      <c r="P51" s="224"/>
      <c r="Q51" s="225"/>
      <c r="R51" s="224">
        <f t="shared" si="21"/>
        <v>4509.514999999999</v>
      </c>
      <c r="S51" s="420">
        <f t="shared" si="22"/>
        <v>0.01367994008985799</v>
      </c>
      <c r="T51" s="228">
        <v>1922.9969999999998</v>
      </c>
      <c r="U51" s="225">
        <v>1783.219</v>
      </c>
      <c r="V51" s="224"/>
      <c r="W51" s="225"/>
      <c r="X51" s="224">
        <f t="shared" si="23"/>
        <v>3706.216</v>
      </c>
      <c r="Y51" s="223">
        <f t="shared" si="17"/>
        <v>0.21674370840771284</v>
      </c>
    </row>
    <row r="52" spans="1:25" s="215" customFormat="1" ht="19.5" customHeight="1">
      <c r="A52" s="230" t="s">
        <v>209</v>
      </c>
      <c r="B52" s="228">
        <v>453.605</v>
      </c>
      <c r="C52" s="225">
        <v>347.986</v>
      </c>
      <c r="D52" s="224">
        <v>0</v>
      </c>
      <c r="E52" s="225">
        <v>0</v>
      </c>
      <c r="F52" s="224">
        <f t="shared" si="18"/>
        <v>801.591</v>
      </c>
      <c r="G52" s="227">
        <f t="shared" si="19"/>
        <v>0.016902798560049268</v>
      </c>
      <c r="H52" s="228">
        <v>348.923</v>
      </c>
      <c r="I52" s="225">
        <v>235.668</v>
      </c>
      <c r="J52" s="224"/>
      <c r="K52" s="225"/>
      <c r="L52" s="224">
        <f t="shared" si="20"/>
        <v>584.591</v>
      </c>
      <c r="M52" s="400">
        <f t="shared" si="24"/>
        <v>0.3711996934608983</v>
      </c>
      <c r="N52" s="405">
        <v>2973.771</v>
      </c>
      <c r="O52" s="225">
        <v>2253.96</v>
      </c>
      <c r="P52" s="224"/>
      <c r="Q52" s="225"/>
      <c r="R52" s="224">
        <f t="shared" si="21"/>
        <v>5227.731</v>
      </c>
      <c r="S52" s="420">
        <f t="shared" si="22"/>
        <v>0.015858700300563012</v>
      </c>
      <c r="T52" s="228">
        <v>2718.349</v>
      </c>
      <c r="U52" s="225">
        <v>2109.031</v>
      </c>
      <c r="V52" s="224"/>
      <c r="W52" s="225"/>
      <c r="X52" s="224">
        <f t="shared" si="23"/>
        <v>4827.38</v>
      </c>
      <c r="Y52" s="223">
        <f t="shared" si="17"/>
        <v>0.08293339244061992</v>
      </c>
    </row>
    <row r="53" spans="1:25" s="215" customFormat="1" ht="19.5" customHeight="1">
      <c r="A53" s="230" t="s">
        <v>173</v>
      </c>
      <c r="B53" s="228">
        <v>355.807</v>
      </c>
      <c r="C53" s="225">
        <v>346.197</v>
      </c>
      <c r="D53" s="224">
        <v>0</v>
      </c>
      <c r="E53" s="225">
        <v>0</v>
      </c>
      <c r="F53" s="224">
        <f aca="true" t="shared" si="25" ref="F53:F61">SUM(B53:E53)</f>
        <v>702.004</v>
      </c>
      <c r="G53" s="227">
        <f aca="true" t="shared" si="26" ref="G53:G61">F53/$F$9</f>
        <v>0.014802851080349986</v>
      </c>
      <c r="H53" s="228">
        <v>430.544</v>
      </c>
      <c r="I53" s="225">
        <v>503.492</v>
      </c>
      <c r="J53" s="224"/>
      <c r="K53" s="225"/>
      <c r="L53" s="224">
        <f aca="true" t="shared" si="27" ref="L53:L61">SUM(H53:K53)</f>
        <v>934.0360000000001</v>
      </c>
      <c r="M53" s="400">
        <f t="shared" si="24"/>
        <v>-0.24841869050015208</v>
      </c>
      <c r="N53" s="405">
        <v>2458.807</v>
      </c>
      <c r="O53" s="225">
        <v>2396.759</v>
      </c>
      <c r="P53" s="224"/>
      <c r="Q53" s="225"/>
      <c r="R53" s="224">
        <f t="shared" si="21"/>
        <v>4855.566</v>
      </c>
      <c r="S53" s="420">
        <f aca="true" t="shared" si="28" ref="S53:S61">R53/$R$9</f>
        <v>0.014729710840822441</v>
      </c>
      <c r="T53" s="228">
        <v>2681.756</v>
      </c>
      <c r="U53" s="225">
        <v>2799.265</v>
      </c>
      <c r="V53" s="224"/>
      <c r="W53" s="225"/>
      <c r="X53" s="224">
        <f aca="true" t="shared" si="29" ref="X53:X61">SUM(T53:W53)</f>
        <v>5481.021</v>
      </c>
      <c r="Y53" s="223">
        <f aca="true" t="shared" si="30" ref="Y53:Y61">IF(ISERROR(R53/X53-1),"         /0",IF(R53/X53&gt;5,"  *  ",(R53/X53-1)))</f>
        <v>-0.11411286327857528</v>
      </c>
    </row>
    <row r="54" spans="1:25" s="215" customFormat="1" ht="19.5" customHeight="1">
      <c r="A54" s="230" t="s">
        <v>164</v>
      </c>
      <c r="B54" s="228">
        <v>322.628</v>
      </c>
      <c r="C54" s="225">
        <v>178.452</v>
      </c>
      <c r="D54" s="224">
        <v>0</v>
      </c>
      <c r="E54" s="225">
        <v>0</v>
      </c>
      <c r="F54" s="224">
        <f t="shared" si="25"/>
        <v>501.08</v>
      </c>
      <c r="G54" s="227">
        <f t="shared" si="26"/>
        <v>0.010566054636927669</v>
      </c>
      <c r="H54" s="228">
        <v>228.84199999999998</v>
      </c>
      <c r="I54" s="225">
        <v>141.827</v>
      </c>
      <c r="J54" s="224">
        <v>0</v>
      </c>
      <c r="K54" s="225">
        <v>0</v>
      </c>
      <c r="L54" s="224">
        <f t="shared" si="27"/>
        <v>370.669</v>
      </c>
      <c r="M54" s="400">
        <f t="shared" si="24"/>
        <v>0.35182602267791485</v>
      </c>
      <c r="N54" s="405">
        <v>1632.96</v>
      </c>
      <c r="O54" s="225">
        <v>952.6400000000001</v>
      </c>
      <c r="P54" s="224">
        <v>0</v>
      </c>
      <c r="Q54" s="225">
        <v>0</v>
      </c>
      <c r="R54" s="224">
        <f aca="true" t="shared" si="31" ref="R54:R61">SUM(N54:Q54)</f>
        <v>2585.6000000000004</v>
      </c>
      <c r="S54" s="420">
        <f t="shared" si="28"/>
        <v>0.007843604710559081</v>
      </c>
      <c r="T54" s="228">
        <v>1997.6079999999995</v>
      </c>
      <c r="U54" s="225">
        <v>1168.7750000000003</v>
      </c>
      <c r="V54" s="224">
        <v>0</v>
      </c>
      <c r="W54" s="225">
        <v>0</v>
      </c>
      <c r="X54" s="224">
        <f t="shared" si="29"/>
        <v>3166.383</v>
      </c>
      <c r="Y54" s="223">
        <f t="shared" si="30"/>
        <v>-0.18342158860756874</v>
      </c>
    </row>
    <row r="55" spans="1:25" s="215" customFormat="1" ht="19.5" customHeight="1">
      <c r="A55" s="230" t="s">
        <v>159</v>
      </c>
      <c r="B55" s="228">
        <v>224.12699999999995</v>
      </c>
      <c r="C55" s="225">
        <v>141.52100000000002</v>
      </c>
      <c r="D55" s="224">
        <v>0.853</v>
      </c>
      <c r="E55" s="225">
        <v>0</v>
      </c>
      <c r="F55" s="224">
        <f t="shared" si="25"/>
        <v>366.501</v>
      </c>
      <c r="G55" s="227">
        <f t="shared" si="26"/>
        <v>0.007728246169251671</v>
      </c>
      <c r="H55" s="228">
        <v>148.28300000000002</v>
      </c>
      <c r="I55" s="225">
        <v>72.349</v>
      </c>
      <c r="J55" s="224">
        <v>0</v>
      </c>
      <c r="K55" s="225">
        <v>0</v>
      </c>
      <c r="L55" s="224">
        <f t="shared" si="27"/>
        <v>220.632</v>
      </c>
      <c r="M55" s="400">
        <f t="shared" si="24"/>
        <v>0.6611416295007069</v>
      </c>
      <c r="N55" s="405">
        <v>1890.8720000000005</v>
      </c>
      <c r="O55" s="225">
        <v>1376.8619999999994</v>
      </c>
      <c r="P55" s="224">
        <v>12.242999999999999</v>
      </c>
      <c r="Q55" s="225">
        <v>0.049</v>
      </c>
      <c r="R55" s="224">
        <f t="shared" si="31"/>
        <v>3280.026</v>
      </c>
      <c r="S55" s="420">
        <f t="shared" si="28"/>
        <v>0.009950196234667487</v>
      </c>
      <c r="T55" s="228">
        <v>1103.9999999999998</v>
      </c>
      <c r="U55" s="225">
        <v>700.8369999999999</v>
      </c>
      <c r="V55" s="224">
        <v>2.809</v>
      </c>
      <c r="W55" s="225">
        <v>0.589</v>
      </c>
      <c r="X55" s="224">
        <f t="shared" si="29"/>
        <v>1808.2349999999994</v>
      </c>
      <c r="Y55" s="223">
        <f t="shared" si="30"/>
        <v>0.8139379007706415</v>
      </c>
    </row>
    <row r="56" spans="1:25" s="215" customFormat="1" ht="19.5" customHeight="1">
      <c r="A56" s="230" t="s">
        <v>213</v>
      </c>
      <c r="B56" s="228">
        <v>243.329</v>
      </c>
      <c r="C56" s="225">
        <v>115.234</v>
      </c>
      <c r="D56" s="224">
        <v>0</v>
      </c>
      <c r="E56" s="225">
        <v>0</v>
      </c>
      <c r="F56" s="224">
        <f>SUM(B56:E56)</f>
        <v>358.563</v>
      </c>
      <c r="G56" s="227">
        <f>F56/$F$9</f>
        <v>0.007560861037719916</v>
      </c>
      <c r="H56" s="228">
        <v>368.209</v>
      </c>
      <c r="I56" s="225">
        <v>168.736</v>
      </c>
      <c r="J56" s="224"/>
      <c r="K56" s="225"/>
      <c r="L56" s="224">
        <f>SUM(H56:K56)</f>
        <v>536.9449999999999</v>
      </c>
      <c r="M56" s="400">
        <f>IF(ISERROR(F56/L56-1),"         /0",(F56/L56-1))</f>
        <v>-0.33221652124519263</v>
      </c>
      <c r="N56" s="405">
        <v>2606.47</v>
      </c>
      <c r="O56" s="225">
        <v>923.634</v>
      </c>
      <c r="P56" s="224"/>
      <c r="Q56" s="225"/>
      <c r="R56" s="224">
        <f>SUM(N56:Q56)</f>
        <v>3530.104</v>
      </c>
      <c r="S56" s="420">
        <f>R56/$R$9</f>
        <v>0.010708825944911605</v>
      </c>
      <c r="T56" s="228">
        <v>2195.041</v>
      </c>
      <c r="U56" s="225">
        <v>1617.7569999999996</v>
      </c>
      <c r="V56" s="224"/>
      <c r="W56" s="225"/>
      <c r="X56" s="224">
        <f>SUM(T56:W56)</f>
        <v>3812.798</v>
      </c>
      <c r="Y56" s="223">
        <f>IF(ISERROR(R56/X56-1),"         /0",IF(R56/X56&gt;5,"  *  ",(R56/X56-1)))</f>
        <v>-0.07414345055783178</v>
      </c>
    </row>
    <row r="57" spans="1:25" s="215" customFormat="1" ht="19.5" customHeight="1">
      <c r="A57" s="230" t="s">
        <v>172</v>
      </c>
      <c r="B57" s="228">
        <v>162.16</v>
      </c>
      <c r="C57" s="225">
        <v>45.346</v>
      </c>
      <c r="D57" s="224">
        <v>0</v>
      </c>
      <c r="E57" s="225">
        <v>0</v>
      </c>
      <c r="F57" s="224">
        <f>SUM(B57:E57)</f>
        <v>207.506</v>
      </c>
      <c r="G57" s="227">
        <f>F57/$F$9</f>
        <v>0.004375588196476237</v>
      </c>
      <c r="H57" s="228">
        <v>273.93</v>
      </c>
      <c r="I57" s="225">
        <v>195.153</v>
      </c>
      <c r="J57" s="224"/>
      <c r="K57" s="225"/>
      <c r="L57" s="224">
        <f>SUM(H57:K57)</f>
        <v>469.08299999999997</v>
      </c>
      <c r="M57" s="400">
        <f>IF(ISERROR(F57/L57-1),"         /0",(F57/L57-1))</f>
        <v>-0.5576347895788165</v>
      </c>
      <c r="N57" s="405">
        <v>1008.5539999999999</v>
      </c>
      <c r="O57" s="225">
        <v>471.413</v>
      </c>
      <c r="P57" s="224"/>
      <c r="Q57" s="225"/>
      <c r="R57" s="224">
        <f>SUM(N57:Q57)</f>
        <v>1479.9669999999999</v>
      </c>
      <c r="S57" s="420">
        <f>R57/$R$9</f>
        <v>0.004489586994381184</v>
      </c>
      <c r="T57" s="228">
        <v>2068.601</v>
      </c>
      <c r="U57" s="225">
        <v>1623.8270000000002</v>
      </c>
      <c r="V57" s="224"/>
      <c r="W57" s="225"/>
      <c r="X57" s="224">
        <f>SUM(T57:W57)</f>
        <v>3692.4280000000003</v>
      </c>
      <c r="Y57" s="223">
        <f>IF(ISERROR(R57/X57-1),"         /0",IF(R57/X57&gt;5,"  *  ",(R57/X57-1)))</f>
        <v>-0.5991886639360335</v>
      </c>
    </row>
    <row r="58" spans="1:25" s="215" customFormat="1" ht="19.5" customHeight="1">
      <c r="A58" s="230" t="s">
        <v>216</v>
      </c>
      <c r="B58" s="228">
        <v>0</v>
      </c>
      <c r="C58" s="225">
        <v>0</v>
      </c>
      <c r="D58" s="224">
        <v>76.606</v>
      </c>
      <c r="E58" s="225">
        <v>94.873</v>
      </c>
      <c r="F58" s="224">
        <f t="shared" si="25"/>
        <v>171.47899999999998</v>
      </c>
      <c r="G58" s="227">
        <f t="shared" si="26"/>
        <v>0.0036159026165197565</v>
      </c>
      <c r="H58" s="228"/>
      <c r="I58" s="225"/>
      <c r="J58" s="224"/>
      <c r="K58" s="225"/>
      <c r="L58" s="224">
        <f t="shared" si="27"/>
        <v>0</v>
      </c>
      <c r="M58" s="400" t="str">
        <f t="shared" si="24"/>
        <v>         /0</v>
      </c>
      <c r="N58" s="405"/>
      <c r="O58" s="225"/>
      <c r="P58" s="224">
        <v>177.125</v>
      </c>
      <c r="Q58" s="225">
        <v>151.841</v>
      </c>
      <c r="R58" s="224">
        <f t="shared" si="31"/>
        <v>328.966</v>
      </c>
      <c r="S58" s="420">
        <f t="shared" si="28"/>
        <v>0.0009979421670845367</v>
      </c>
      <c r="T58" s="228"/>
      <c r="U58" s="225"/>
      <c r="V58" s="224"/>
      <c r="W58" s="225"/>
      <c r="X58" s="224">
        <f t="shared" si="29"/>
        <v>0</v>
      </c>
      <c r="Y58" s="223" t="str">
        <f t="shared" si="30"/>
        <v>         /0</v>
      </c>
    </row>
    <row r="59" spans="1:25" s="215" customFormat="1" ht="19.5" customHeight="1">
      <c r="A59" s="230" t="s">
        <v>186</v>
      </c>
      <c r="B59" s="228">
        <v>106.25999999999999</v>
      </c>
      <c r="C59" s="225">
        <v>59.529</v>
      </c>
      <c r="D59" s="224">
        <v>0</v>
      </c>
      <c r="E59" s="225">
        <v>0</v>
      </c>
      <c r="F59" s="224">
        <f t="shared" si="25"/>
        <v>165.789</v>
      </c>
      <c r="G59" s="227">
        <f t="shared" si="26"/>
        <v>0.0034959200770368027</v>
      </c>
      <c r="H59" s="228">
        <v>80.686</v>
      </c>
      <c r="I59" s="225">
        <v>73.796</v>
      </c>
      <c r="J59" s="224"/>
      <c r="K59" s="225"/>
      <c r="L59" s="224">
        <f t="shared" si="27"/>
        <v>154.48200000000003</v>
      </c>
      <c r="M59" s="400">
        <f t="shared" si="24"/>
        <v>0.0731929933584492</v>
      </c>
      <c r="N59" s="405">
        <v>606.9069999999999</v>
      </c>
      <c r="O59" s="225">
        <v>274.54800000000006</v>
      </c>
      <c r="P59" s="224">
        <v>0.861</v>
      </c>
      <c r="Q59" s="225">
        <v>0.9</v>
      </c>
      <c r="R59" s="224">
        <f t="shared" si="31"/>
        <v>883.2159999999999</v>
      </c>
      <c r="S59" s="420">
        <f t="shared" si="28"/>
        <v>0.002679299651160716</v>
      </c>
      <c r="T59" s="228">
        <v>435.2210000000002</v>
      </c>
      <c r="U59" s="225">
        <v>313.35200000000003</v>
      </c>
      <c r="V59" s="224">
        <v>0</v>
      </c>
      <c r="W59" s="225">
        <v>0.018</v>
      </c>
      <c r="X59" s="224">
        <f t="shared" si="29"/>
        <v>748.5910000000002</v>
      </c>
      <c r="Y59" s="223">
        <f t="shared" si="30"/>
        <v>0.17983785538431474</v>
      </c>
    </row>
    <row r="60" spans="1:25" s="215" customFormat="1" ht="19.5" customHeight="1">
      <c r="A60" s="230" t="s">
        <v>194</v>
      </c>
      <c r="B60" s="228">
        <v>64.143</v>
      </c>
      <c r="C60" s="225">
        <v>63.042</v>
      </c>
      <c r="D60" s="224">
        <v>0</v>
      </c>
      <c r="E60" s="225">
        <v>0</v>
      </c>
      <c r="F60" s="224">
        <f t="shared" si="25"/>
        <v>127.185</v>
      </c>
      <c r="G60" s="227">
        <f t="shared" si="26"/>
        <v>0.0026818944260350555</v>
      </c>
      <c r="H60" s="228">
        <v>36.704</v>
      </c>
      <c r="I60" s="225">
        <v>26.972</v>
      </c>
      <c r="J60" s="224">
        <v>1.33</v>
      </c>
      <c r="K60" s="225">
        <v>1.31</v>
      </c>
      <c r="L60" s="224">
        <f t="shared" si="27"/>
        <v>66.316</v>
      </c>
      <c r="M60" s="400">
        <f t="shared" si="24"/>
        <v>0.917862959165209</v>
      </c>
      <c r="N60" s="405">
        <v>416.096</v>
      </c>
      <c r="O60" s="225">
        <v>398.31700000000006</v>
      </c>
      <c r="P60" s="224">
        <v>2.683</v>
      </c>
      <c r="Q60" s="225">
        <v>4.268</v>
      </c>
      <c r="R60" s="224">
        <f t="shared" si="31"/>
        <v>821.364</v>
      </c>
      <c r="S60" s="420">
        <f t="shared" si="28"/>
        <v>0.0024916671331542575</v>
      </c>
      <c r="T60" s="228">
        <v>341.281</v>
      </c>
      <c r="U60" s="225">
        <v>185.53900000000002</v>
      </c>
      <c r="V60" s="224">
        <v>9.585</v>
      </c>
      <c r="W60" s="225">
        <v>9.731000000000002</v>
      </c>
      <c r="X60" s="224">
        <f t="shared" si="29"/>
        <v>546.1360000000001</v>
      </c>
      <c r="Y60" s="223">
        <f t="shared" si="30"/>
        <v>0.5039550588131891</v>
      </c>
    </row>
    <row r="61" spans="1:25" s="215" customFormat="1" ht="19.5" customHeight="1">
      <c r="A61" s="230" t="s">
        <v>195</v>
      </c>
      <c r="B61" s="228">
        <v>73.508</v>
      </c>
      <c r="C61" s="225">
        <v>42.656</v>
      </c>
      <c r="D61" s="224">
        <v>0</v>
      </c>
      <c r="E61" s="225">
        <v>0</v>
      </c>
      <c r="F61" s="224">
        <f t="shared" si="25"/>
        <v>116.16399999999999</v>
      </c>
      <c r="G61" s="227">
        <f t="shared" si="26"/>
        <v>0.0024494994229345922</v>
      </c>
      <c r="H61" s="228">
        <v>79.399</v>
      </c>
      <c r="I61" s="225">
        <v>36.622</v>
      </c>
      <c r="J61" s="224"/>
      <c r="K61" s="225"/>
      <c r="L61" s="224">
        <f t="shared" si="27"/>
        <v>116.021</v>
      </c>
      <c r="M61" s="400">
        <f t="shared" si="24"/>
        <v>0.00123253548926483</v>
      </c>
      <c r="N61" s="405">
        <v>406.90799999999996</v>
      </c>
      <c r="O61" s="225">
        <v>119.29500000000002</v>
      </c>
      <c r="P61" s="224"/>
      <c r="Q61" s="225"/>
      <c r="R61" s="224">
        <f t="shared" si="31"/>
        <v>526.203</v>
      </c>
      <c r="S61" s="420">
        <f t="shared" si="28"/>
        <v>0.0015962748799158103</v>
      </c>
      <c r="T61" s="228">
        <v>440.979</v>
      </c>
      <c r="U61" s="225">
        <v>107.923</v>
      </c>
      <c r="V61" s="224"/>
      <c r="W61" s="225"/>
      <c r="X61" s="224">
        <f t="shared" si="29"/>
        <v>548.902</v>
      </c>
      <c r="Y61" s="223">
        <f t="shared" si="30"/>
        <v>-0.04135346564596243</v>
      </c>
    </row>
    <row r="62" spans="1:25" s="215" customFormat="1" ht="19.5" customHeight="1">
      <c r="A62" s="230" t="s">
        <v>177</v>
      </c>
      <c r="B62" s="228">
        <v>41.704</v>
      </c>
      <c r="C62" s="225">
        <v>22.883</v>
      </c>
      <c r="D62" s="224">
        <v>0</v>
      </c>
      <c r="E62" s="225">
        <v>0</v>
      </c>
      <c r="F62" s="224">
        <f aca="true" t="shared" si="32" ref="F62:F72">SUM(B62:E62)</f>
        <v>64.587</v>
      </c>
      <c r="G62" s="227">
        <f aca="true" t="shared" si="33" ref="G62:G72">F62/$F$9</f>
        <v>0.0013619177992241706</v>
      </c>
      <c r="H62" s="228"/>
      <c r="I62" s="225"/>
      <c r="J62" s="224"/>
      <c r="K62" s="225"/>
      <c r="L62" s="224">
        <f aca="true" t="shared" si="34" ref="L62:L72">SUM(H62:K62)</f>
        <v>0</v>
      </c>
      <c r="M62" s="400" t="str">
        <f t="shared" si="24"/>
        <v>         /0</v>
      </c>
      <c r="N62" s="405">
        <v>41.704</v>
      </c>
      <c r="O62" s="225">
        <v>22.883</v>
      </c>
      <c r="P62" s="224"/>
      <c r="Q62" s="225"/>
      <c r="R62" s="224">
        <f t="shared" si="21"/>
        <v>64.587</v>
      </c>
      <c r="S62" s="420">
        <f aca="true" t="shared" si="35" ref="S62:S72">R62/$R$9</f>
        <v>0.0001959293384285579</v>
      </c>
      <c r="T62" s="228">
        <v>163.598</v>
      </c>
      <c r="U62" s="225">
        <v>777.5039999999999</v>
      </c>
      <c r="V62" s="224"/>
      <c r="W62" s="225"/>
      <c r="X62" s="224">
        <f aca="true" t="shared" si="36" ref="X62:X72">SUM(T62:W62)</f>
        <v>941.1019999999999</v>
      </c>
      <c r="Y62" s="223">
        <f aca="true" t="shared" si="37" ref="Y62:Y72">IF(ISERROR(R62/X62-1),"         /0",IF(R62/X62&gt;5,"  *  ",(R62/X62-1)))</f>
        <v>-0.9313708822210557</v>
      </c>
    </row>
    <row r="63" spans="1:25" s="215" customFormat="1" ht="19.5" customHeight="1">
      <c r="A63" s="230" t="s">
        <v>193</v>
      </c>
      <c r="B63" s="228">
        <v>37.447</v>
      </c>
      <c r="C63" s="225">
        <v>19.318</v>
      </c>
      <c r="D63" s="224">
        <v>0</v>
      </c>
      <c r="E63" s="225">
        <v>0</v>
      </c>
      <c r="F63" s="224">
        <f t="shared" si="32"/>
        <v>56.765</v>
      </c>
      <c r="G63" s="227">
        <f t="shared" si="33"/>
        <v>0.0011969787089191328</v>
      </c>
      <c r="H63" s="228">
        <v>19.317999999999998</v>
      </c>
      <c r="I63" s="225">
        <v>4.339</v>
      </c>
      <c r="J63" s="224"/>
      <c r="K63" s="225"/>
      <c r="L63" s="224">
        <f t="shared" si="34"/>
        <v>23.656999999999996</v>
      </c>
      <c r="M63" s="400">
        <f t="shared" si="24"/>
        <v>1.3995012047174202</v>
      </c>
      <c r="N63" s="405">
        <v>213.40400000000002</v>
      </c>
      <c r="O63" s="225">
        <v>112.61999999999999</v>
      </c>
      <c r="P63" s="224"/>
      <c r="Q63" s="225"/>
      <c r="R63" s="224">
        <f>SUM(N63:Q63)</f>
        <v>326.024</v>
      </c>
      <c r="S63" s="420">
        <f t="shared" si="35"/>
        <v>0.0009890173971825933</v>
      </c>
      <c r="T63" s="228">
        <v>156.362</v>
      </c>
      <c r="U63" s="225">
        <v>55.34299999999999</v>
      </c>
      <c r="V63" s="224">
        <v>0</v>
      </c>
      <c r="W63" s="225">
        <v>0</v>
      </c>
      <c r="X63" s="224">
        <f t="shared" si="36"/>
        <v>211.70499999999998</v>
      </c>
      <c r="Y63" s="223">
        <f t="shared" si="37"/>
        <v>0.5399919699581968</v>
      </c>
    </row>
    <row r="64" spans="1:25" s="215" customFormat="1" ht="19.5" customHeight="1" thickBot="1">
      <c r="A64" s="230" t="s">
        <v>170</v>
      </c>
      <c r="B64" s="228">
        <v>0.727</v>
      </c>
      <c r="C64" s="225">
        <v>0</v>
      </c>
      <c r="D64" s="224">
        <v>1.134</v>
      </c>
      <c r="E64" s="225">
        <v>38.277</v>
      </c>
      <c r="F64" s="224">
        <f t="shared" si="32"/>
        <v>40.138</v>
      </c>
      <c r="G64" s="227">
        <f t="shared" si="33"/>
        <v>0.0008463724375688568</v>
      </c>
      <c r="H64" s="228">
        <v>1.702</v>
      </c>
      <c r="I64" s="225">
        <v>16.18</v>
      </c>
      <c r="J64" s="224">
        <v>174.946</v>
      </c>
      <c r="K64" s="225">
        <v>158.894</v>
      </c>
      <c r="L64" s="224">
        <f t="shared" si="34"/>
        <v>351.722</v>
      </c>
      <c r="M64" s="400">
        <f t="shared" si="24"/>
        <v>-0.8858814632010508</v>
      </c>
      <c r="N64" s="405">
        <v>212.549</v>
      </c>
      <c r="O64" s="225">
        <v>0</v>
      </c>
      <c r="P64" s="224">
        <v>10.166</v>
      </c>
      <c r="Q64" s="225">
        <v>1080.4850000000001</v>
      </c>
      <c r="R64" s="224">
        <f>SUM(N64:Q64)</f>
        <v>1303.2</v>
      </c>
      <c r="S64" s="420">
        <f t="shared" si="35"/>
        <v>0.003953351507890081</v>
      </c>
      <c r="T64" s="228">
        <v>17.054</v>
      </c>
      <c r="U64" s="225">
        <v>115.76000000000002</v>
      </c>
      <c r="V64" s="224">
        <v>422.713</v>
      </c>
      <c r="W64" s="225">
        <v>545.5120000000001</v>
      </c>
      <c r="X64" s="224">
        <f t="shared" si="36"/>
        <v>1101.0390000000002</v>
      </c>
      <c r="Y64" s="223">
        <f t="shared" si="37"/>
        <v>0.18360929994305364</v>
      </c>
    </row>
    <row r="65" spans="1:25" s="231" customFormat="1" ht="19.5" customHeight="1">
      <c r="A65" s="238" t="s">
        <v>57</v>
      </c>
      <c r="B65" s="235">
        <f>SUM(B66:B71)</f>
        <v>314.657</v>
      </c>
      <c r="C65" s="234">
        <f>SUM(C66:C71)</f>
        <v>187.15800000000002</v>
      </c>
      <c r="D65" s="233">
        <f>SUM(D66:D71)</f>
        <v>0</v>
      </c>
      <c r="E65" s="234">
        <f>SUM(E66:E71)</f>
        <v>0</v>
      </c>
      <c r="F65" s="233">
        <f t="shared" si="32"/>
        <v>501.815</v>
      </c>
      <c r="G65" s="236">
        <f t="shared" si="33"/>
        <v>0.010581553260217647</v>
      </c>
      <c r="H65" s="235">
        <f>SUM(H66:H71)</f>
        <v>402.81899999999996</v>
      </c>
      <c r="I65" s="234">
        <f>SUM(I66:I71)</f>
        <v>170.244</v>
      </c>
      <c r="J65" s="233">
        <f>SUM(J66:J71)</f>
        <v>0.1</v>
      </c>
      <c r="K65" s="234">
        <f>SUM(K66:K71)</f>
        <v>0.2</v>
      </c>
      <c r="L65" s="233">
        <f t="shared" si="34"/>
        <v>573.363</v>
      </c>
      <c r="M65" s="399">
        <f t="shared" si="24"/>
        <v>-0.12478656627651252</v>
      </c>
      <c r="N65" s="404">
        <f>SUM(N66:N71)</f>
        <v>2976.751</v>
      </c>
      <c r="O65" s="234">
        <f>SUM(O66:O71)</f>
        <v>1235.1159999999998</v>
      </c>
      <c r="P65" s="233">
        <f>SUM(P66:P71)</f>
        <v>1.083</v>
      </c>
      <c r="Q65" s="234">
        <f>SUM(Q66:Q71)</f>
        <v>457.239</v>
      </c>
      <c r="R65" s="233">
        <f t="shared" si="21"/>
        <v>4670.188999999999</v>
      </c>
      <c r="S65" s="419">
        <f t="shared" si="35"/>
        <v>0.014167356296256648</v>
      </c>
      <c r="T65" s="235">
        <f>SUM(T66:T71)</f>
        <v>3625.4860000000003</v>
      </c>
      <c r="U65" s="234">
        <f>SUM(U66:U71)</f>
        <v>1356.5919999999999</v>
      </c>
      <c r="V65" s="233">
        <f>SUM(V66:V71)</f>
        <v>0.37500000000000006</v>
      </c>
      <c r="W65" s="234">
        <f>SUM(W66:W71)</f>
        <v>8.104</v>
      </c>
      <c r="X65" s="233">
        <f t="shared" si="36"/>
        <v>4990.557000000001</v>
      </c>
      <c r="Y65" s="232">
        <f t="shared" si="37"/>
        <v>-0.06419483837174911</v>
      </c>
    </row>
    <row r="66" spans="1:25" ht="19.5" customHeight="1">
      <c r="A66" s="230" t="s">
        <v>215</v>
      </c>
      <c r="B66" s="228">
        <v>87.437</v>
      </c>
      <c r="C66" s="225">
        <v>60.426</v>
      </c>
      <c r="D66" s="224">
        <v>0</v>
      </c>
      <c r="E66" s="225">
        <v>0</v>
      </c>
      <c r="F66" s="224">
        <f t="shared" si="32"/>
        <v>147.863</v>
      </c>
      <c r="G66" s="227">
        <f t="shared" si="33"/>
        <v>0.003117922361259751</v>
      </c>
      <c r="H66" s="228"/>
      <c r="I66" s="225"/>
      <c r="J66" s="224"/>
      <c r="K66" s="225"/>
      <c r="L66" s="224">
        <f t="shared" si="34"/>
        <v>0</v>
      </c>
      <c r="M66" s="400" t="str">
        <f t="shared" si="24"/>
        <v>         /0</v>
      </c>
      <c r="N66" s="405">
        <v>170.33499999999998</v>
      </c>
      <c r="O66" s="225">
        <v>154.68900000000002</v>
      </c>
      <c r="P66" s="224"/>
      <c r="Q66" s="225"/>
      <c r="R66" s="224">
        <f t="shared" si="21"/>
        <v>325.024</v>
      </c>
      <c r="S66" s="420">
        <f t="shared" si="35"/>
        <v>0.0009859838248161951</v>
      </c>
      <c r="T66" s="228"/>
      <c r="U66" s="225"/>
      <c r="V66" s="224"/>
      <c r="W66" s="225"/>
      <c r="X66" s="224">
        <f t="shared" si="36"/>
        <v>0</v>
      </c>
      <c r="Y66" s="223" t="str">
        <f t="shared" si="37"/>
        <v>         /0</v>
      </c>
    </row>
    <row r="67" spans="1:25" ht="19.5" customHeight="1">
      <c r="A67" s="230" t="s">
        <v>172</v>
      </c>
      <c r="B67" s="228">
        <v>67.476</v>
      </c>
      <c r="C67" s="225">
        <v>72.825</v>
      </c>
      <c r="D67" s="224">
        <v>0</v>
      </c>
      <c r="E67" s="225">
        <v>0</v>
      </c>
      <c r="F67" s="224">
        <f t="shared" si="32"/>
        <v>140.301</v>
      </c>
      <c r="G67" s="227">
        <f t="shared" si="33"/>
        <v>0.002958465777152528</v>
      </c>
      <c r="H67" s="228">
        <v>97.017</v>
      </c>
      <c r="I67" s="225">
        <v>100.211</v>
      </c>
      <c r="J67" s="224"/>
      <c r="K67" s="225"/>
      <c r="L67" s="224">
        <f t="shared" si="34"/>
        <v>197.228</v>
      </c>
      <c r="M67" s="400">
        <f>IF(ISERROR(F67/L67-1),"         /0",(F67/L67-1))</f>
        <v>-0.2886354878617642</v>
      </c>
      <c r="N67" s="405">
        <v>1576.935</v>
      </c>
      <c r="O67" s="225">
        <v>681.9789999999999</v>
      </c>
      <c r="P67" s="224"/>
      <c r="Q67" s="225"/>
      <c r="R67" s="224">
        <f aca="true" t="shared" si="38" ref="R67:R72">SUM(N67:Q67)</f>
        <v>2258.9139999999998</v>
      </c>
      <c r="S67" s="420">
        <f t="shared" si="35"/>
        <v>0.0068525790884699294</v>
      </c>
      <c r="T67" s="228">
        <v>1957.3480000000002</v>
      </c>
      <c r="U67" s="225">
        <v>939.5839999999998</v>
      </c>
      <c r="V67" s="224"/>
      <c r="W67" s="225"/>
      <c r="X67" s="224">
        <f t="shared" si="36"/>
        <v>2896.932</v>
      </c>
      <c r="Y67" s="223">
        <f t="shared" si="37"/>
        <v>-0.220239204786305</v>
      </c>
    </row>
    <row r="68" spans="1:25" ht="19.5" customHeight="1">
      <c r="A68" s="230" t="s">
        <v>159</v>
      </c>
      <c r="B68" s="228">
        <v>75.709</v>
      </c>
      <c r="C68" s="225">
        <v>9.001000000000001</v>
      </c>
      <c r="D68" s="224">
        <v>0</v>
      </c>
      <c r="E68" s="225">
        <v>0</v>
      </c>
      <c r="F68" s="224">
        <f t="shared" si="32"/>
        <v>84.71000000000001</v>
      </c>
      <c r="G68" s="227">
        <f t="shared" si="33"/>
        <v>0.0017862426923727606</v>
      </c>
      <c r="H68" s="228">
        <v>40.120999999999995</v>
      </c>
      <c r="I68" s="225">
        <v>2.064</v>
      </c>
      <c r="J68" s="224"/>
      <c r="K68" s="225"/>
      <c r="L68" s="224">
        <f t="shared" si="34"/>
        <v>42.184999999999995</v>
      </c>
      <c r="M68" s="400">
        <f>IF(ISERROR(F68/L68-1),"         /0",(F68/L68-1))</f>
        <v>1.0080597368732964</v>
      </c>
      <c r="N68" s="405">
        <v>402.375</v>
      </c>
      <c r="O68" s="225">
        <v>22.062</v>
      </c>
      <c r="P68" s="224">
        <v>1.083</v>
      </c>
      <c r="Q68" s="225">
        <v>0</v>
      </c>
      <c r="R68" s="224">
        <f t="shared" si="38"/>
        <v>425.52000000000004</v>
      </c>
      <c r="S68" s="420">
        <f t="shared" si="35"/>
        <v>0.0012908457133497446</v>
      </c>
      <c r="T68" s="228">
        <v>232.67899999999995</v>
      </c>
      <c r="U68" s="225">
        <v>14.130999999999998</v>
      </c>
      <c r="V68" s="224">
        <v>0</v>
      </c>
      <c r="W68" s="225">
        <v>0</v>
      </c>
      <c r="X68" s="224">
        <f t="shared" si="36"/>
        <v>246.80999999999995</v>
      </c>
      <c r="Y68" s="223">
        <f t="shared" si="37"/>
        <v>0.7240792512458982</v>
      </c>
    </row>
    <row r="69" spans="1:25" ht="19.5" customHeight="1">
      <c r="A69" s="230" t="s">
        <v>204</v>
      </c>
      <c r="B69" s="228">
        <v>31.287</v>
      </c>
      <c r="C69" s="225">
        <v>35.05</v>
      </c>
      <c r="D69" s="224">
        <v>0</v>
      </c>
      <c r="E69" s="225">
        <v>0</v>
      </c>
      <c r="F69" s="224">
        <f t="shared" si="32"/>
        <v>66.33699999999999</v>
      </c>
      <c r="G69" s="227">
        <f t="shared" si="33"/>
        <v>0.0013988192832479257</v>
      </c>
      <c r="H69" s="228">
        <v>0.886</v>
      </c>
      <c r="I69" s="225">
        <v>42.509</v>
      </c>
      <c r="J69" s="224"/>
      <c r="K69" s="225"/>
      <c r="L69" s="224">
        <f t="shared" si="34"/>
        <v>43.395</v>
      </c>
      <c r="M69" s="400">
        <f>IF(ISERROR(F69/L69-1),"         /0",(F69/L69-1))</f>
        <v>0.5286784191727154</v>
      </c>
      <c r="N69" s="405">
        <v>87.84100000000001</v>
      </c>
      <c r="O69" s="225">
        <v>119.109</v>
      </c>
      <c r="P69" s="224">
        <v>0</v>
      </c>
      <c r="Q69" s="225">
        <v>0</v>
      </c>
      <c r="R69" s="224">
        <f t="shared" si="38"/>
        <v>206.95</v>
      </c>
      <c r="S69" s="420">
        <f t="shared" si="35"/>
        <v>0.000627797801226099</v>
      </c>
      <c r="T69" s="228">
        <v>25.948999999999995</v>
      </c>
      <c r="U69" s="225">
        <v>93.899</v>
      </c>
      <c r="V69" s="224">
        <v>0</v>
      </c>
      <c r="W69" s="225">
        <v>0</v>
      </c>
      <c r="X69" s="224">
        <f t="shared" si="36"/>
        <v>119.848</v>
      </c>
      <c r="Y69" s="223">
        <f t="shared" si="37"/>
        <v>0.726770576063013</v>
      </c>
    </row>
    <row r="70" spans="1:25" ht="19.5" customHeight="1">
      <c r="A70" s="230" t="s">
        <v>171</v>
      </c>
      <c r="B70" s="228">
        <v>51.944</v>
      </c>
      <c r="C70" s="225">
        <v>9.856</v>
      </c>
      <c r="D70" s="224">
        <v>0</v>
      </c>
      <c r="E70" s="225">
        <v>0</v>
      </c>
      <c r="F70" s="224">
        <f t="shared" si="32"/>
        <v>61.800000000000004</v>
      </c>
      <c r="G70" s="227">
        <f t="shared" si="33"/>
        <v>0.0013031495500960525</v>
      </c>
      <c r="H70" s="228">
        <v>153.38</v>
      </c>
      <c r="I70" s="225">
        <v>25.46</v>
      </c>
      <c r="J70" s="224"/>
      <c r="K70" s="225"/>
      <c r="L70" s="224">
        <f t="shared" si="34"/>
        <v>178.84</v>
      </c>
      <c r="M70" s="400">
        <f>IF(ISERROR(F70/L70-1),"         /0",(F70/L70-1))</f>
        <v>-0.6544397226571237</v>
      </c>
      <c r="N70" s="405">
        <v>692.037</v>
      </c>
      <c r="O70" s="225">
        <v>257.253</v>
      </c>
      <c r="P70" s="224"/>
      <c r="Q70" s="225"/>
      <c r="R70" s="224">
        <f t="shared" si="38"/>
        <v>949.29</v>
      </c>
      <c r="S70" s="420">
        <f t="shared" si="35"/>
        <v>0.002879739911698108</v>
      </c>
      <c r="T70" s="228">
        <v>1134.86</v>
      </c>
      <c r="U70" s="225">
        <v>250.92200000000003</v>
      </c>
      <c r="V70" s="224"/>
      <c r="W70" s="225"/>
      <c r="X70" s="224">
        <f t="shared" si="36"/>
        <v>1385.782</v>
      </c>
      <c r="Y70" s="223">
        <f t="shared" si="37"/>
        <v>-0.31497883505486435</v>
      </c>
    </row>
    <row r="71" spans="1:25" ht="19.5" customHeight="1" thickBot="1">
      <c r="A71" s="230" t="s">
        <v>170</v>
      </c>
      <c r="B71" s="228">
        <v>0.804</v>
      </c>
      <c r="C71" s="225">
        <v>0</v>
      </c>
      <c r="D71" s="224">
        <v>0</v>
      </c>
      <c r="E71" s="225">
        <v>0</v>
      </c>
      <c r="F71" s="224">
        <f t="shared" si="32"/>
        <v>0.804</v>
      </c>
      <c r="G71" s="227">
        <f t="shared" si="33"/>
        <v>1.6953596088628254E-05</v>
      </c>
      <c r="H71" s="228">
        <v>111.41499999999999</v>
      </c>
      <c r="I71" s="225">
        <v>0</v>
      </c>
      <c r="J71" s="224">
        <v>0.1</v>
      </c>
      <c r="K71" s="225">
        <v>0.2</v>
      </c>
      <c r="L71" s="224">
        <f t="shared" si="34"/>
        <v>111.71499999999999</v>
      </c>
      <c r="M71" s="400">
        <f t="shared" si="24"/>
        <v>-0.9928031150695967</v>
      </c>
      <c r="N71" s="405">
        <v>47.227999999999994</v>
      </c>
      <c r="O71" s="225">
        <v>0.024</v>
      </c>
      <c r="P71" s="224">
        <v>0</v>
      </c>
      <c r="Q71" s="225">
        <v>457.239</v>
      </c>
      <c r="R71" s="224">
        <f t="shared" si="38"/>
        <v>504.491</v>
      </c>
      <c r="S71" s="420">
        <f t="shared" si="35"/>
        <v>0.0015304099566965735</v>
      </c>
      <c r="T71" s="228">
        <v>274.65</v>
      </c>
      <c r="U71" s="225">
        <v>58.056000000000004</v>
      </c>
      <c r="V71" s="224">
        <v>0.37500000000000006</v>
      </c>
      <c r="W71" s="225">
        <v>8.104</v>
      </c>
      <c r="X71" s="224">
        <f t="shared" si="36"/>
        <v>341.18499999999995</v>
      </c>
      <c r="Y71" s="223">
        <f t="shared" si="37"/>
        <v>0.4786435511526006</v>
      </c>
    </row>
    <row r="72" spans="1:25" s="325" customFormat="1" ht="19.5" customHeight="1" thickBot="1">
      <c r="A72" s="331" t="s">
        <v>56</v>
      </c>
      <c r="B72" s="329">
        <v>102.53699999999999</v>
      </c>
      <c r="C72" s="328">
        <v>0</v>
      </c>
      <c r="D72" s="327">
        <v>0.19</v>
      </c>
      <c r="E72" s="328">
        <v>0.19</v>
      </c>
      <c r="F72" s="327">
        <f t="shared" si="32"/>
        <v>102.91699999999999</v>
      </c>
      <c r="G72" s="330">
        <f t="shared" si="33"/>
        <v>0.0021701657321559127</v>
      </c>
      <c r="H72" s="329">
        <v>66.363</v>
      </c>
      <c r="I72" s="328">
        <v>8.116</v>
      </c>
      <c r="J72" s="327">
        <v>0</v>
      </c>
      <c r="K72" s="328">
        <v>0</v>
      </c>
      <c r="L72" s="327">
        <f t="shared" si="34"/>
        <v>74.479</v>
      </c>
      <c r="M72" s="402">
        <f t="shared" si="24"/>
        <v>0.3818257495401387</v>
      </c>
      <c r="N72" s="407">
        <v>571.082</v>
      </c>
      <c r="O72" s="328">
        <v>62.336</v>
      </c>
      <c r="P72" s="327">
        <v>0.73</v>
      </c>
      <c r="Q72" s="328">
        <v>66.01899999999999</v>
      </c>
      <c r="R72" s="327">
        <f t="shared" si="38"/>
        <v>700.167</v>
      </c>
      <c r="S72" s="422">
        <f t="shared" si="35"/>
        <v>0.0021240072630639</v>
      </c>
      <c r="T72" s="329">
        <v>535.3159999999998</v>
      </c>
      <c r="U72" s="328">
        <v>26.658</v>
      </c>
      <c r="V72" s="327">
        <v>0.15</v>
      </c>
      <c r="W72" s="328">
        <v>0</v>
      </c>
      <c r="X72" s="327">
        <f t="shared" si="36"/>
        <v>562.1239999999998</v>
      </c>
      <c r="Y72" s="326">
        <f t="shared" si="37"/>
        <v>0.24557393030719243</v>
      </c>
    </row>
    <row r="73" ht="15" thickTop="1">
      <c r="A73" s="116" t="s">
        <v>43</v>
      </c>
    </row>
    <row r="74" ht="14.25">
      <c r="A74" s="116" t="s">
        <v>55</v>
      </c>
    </row>
    <row r="75" ht="14.25">
      <c r="A75" s="123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3:Y65536 M73:M65536 Y3 M3">
    <cfRule type="cellIs" priority="4" dxfId="93" operator="lessThan" stopIfTrue="1">
      <formula>0</formula>
    </cfRule>
  </conditionalFormatting>
  <conditionalFormatting sqref="Y9:Y72 M9:M72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8"/>
  <sheetViews>
    <sheetView showGridLines="0" zoomScale="75" zoomScaleNormal="75" zoomScalePageLayoutView="0" workbookViewId="0" topLeftCell="A1">
      <selection activeCell="U10" sqref="U10:X65"/>
    </sheetView>
  </sheetViews>
  <sheetFormatPr defaultColWidth="8.00390625" defaultRowHeight="15"/>
  <cols>
    <col min="1" max="1" width="25.28125" style="123" customWidth="1"/>
    <col min="2" max="2" width="39.421875" style="123" customWidth="1"/>
    <col min="3" max="3" width="12.28125" style="123" customWidth="1"/>
    <col min="4" max="4" width="12.28125" style="123" bestFit="1" customWidth="1"/>
    <col min="5" max="5" width="9.140625" style="123" bestFit="1" customWidth="1"/>
    <col min="6" max="6" width="11.28125" style="123" bestFit="1" customWidth="1"/>
    <col min="7" max="7" width="11.7109375" style="123" customWidth="1"/>
    <col min="8" max="8" width="10.28125" style="123" customWidth="1"/>
    <col min="9" max="10" width="12.7109375" style="123" bestFit="1" customWidth="1"/>
    <col min="11" max="11" width="9.7109375" style="123" bestFit="1" customWidth="1"/>
    <col min="12" max="12" width="10.7109375" style="123" bestFit="1" customWidth="1"/>
    <col min="13" max="13" width="12.7109375" style="123" bestFit="1" customWidth="1"/>
    <col min="14" max="14" width="9.28125" style="123" customWidth="1"/>
    <col min="15" max="16" width="13.00390625" style="123" bestFit="1" customWidth="1"/>
    <col min="17" max="18" width="10.7109375" style="123" bestFit="1" customWidth="1"/>
    <col min="19" max="19" width="13.00390625" style="123" bestFit="1" customWidth="1"/>
    <col min="20" max="20" width="10.7109375" style="123" customWidth="1"/>
    <col min="21" max="22" width="13.140625" style="123" bestFit="1" customWidth="1"/>
    <col min="23" max="23" width="10.28125" style="123" customWidth="1"/>
    <col min="24" max="24" width="10.8515625" style="123" bestFit="1" customWidth="1"/>
    <col min="25" max="25" width="13.00390625" style="123" bestFit="1" customWidth="1"/>
    <col min="26" max="26" width="9.8515625" style="123" bestFit="1" customWidth="1"/>
    <col min="27" max="16384" width="8.00390625" style="123" customWidth="1"/>
  </cols>
  <sheetData>
    <row r="1" spans="25:26" ht="21" thickBot="1">
      <c r="Y1" s="668" t="s">
        <v>28</v>
      </c>
      <c r="Z1" s="669"/>
    </row>
    <row r="2" ht="9.75" customHeight="1" thickBot="1"/>
    <row r="3" spans="1:26" ht="24" customHeight="1" thickTop="1">
      <c r="A3" s="589" t="s">
        <v>120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1"/>
    </row>
    <row r="4" spans="1:26" ht="21" customHeight="1" thickBot="1">
      <c r="A4" s="601" t="s">
        <v>45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3"/>
    </row>
    <row r="5" spans="1:26" s="169" customFormat="1" ht="19.5" customHeight="1" thickBot="1" thickTop="1">
      <c r="A5" s="661" t="s">
        <v>121</v>
      </c>
      <c r="B5" s="661" t="s">
        <v>122</v>
      </c>
      <c r="C5" s="578" t="s">
        <v>36</v>
      </c>
      <c r="D5" s="579"/>
      <c r="E5" s="579"/>
      <c r="F5" s="579"/>
      <c r="G5" s="579"/>
      <c r="H5" s="579"/>
      <c r="I5" s="579"/>
      <c r="J5" s="579"/>
      <c r="K5" s="580"/>
      <c r="L5" s="580"/>
      <c r="M5" s="580"/>
      <c r="N5" s="581"/>
      <c r="O5" s="582" t="s">
        <v>35</v>
      </c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81"/>
    </row>
    <row r="6" spans="1:26" s="168" customFormat="1" ht="26.25" customHeight="1" thickBot="1">
      <c r="A6" s="662"/>
      <c r="B6" s="662"/>
      <c r="C6" s="670" t="s">
        <v>155</v>
      </c>
      <c r="D6" s="666"/>
      <c r="E6" s="666"/>
      <c r="F6" s="666"/>
      <c r="G6" s="667"/>
      <c r="H6" s="575" t="s">
        <v>34</v>
      </c>
      <c r="I6" s="670" t="s">
        <v>156</v>
      </c>
      <c r="J6" s="666"/>
      <c r="K6" s="666"/>
      <c r="L6" s="666"/>
      <c r="M6" s="667"/>
      <c r="N6" s="575" t="s">
        <v>33</v>
      </c>
      <c r="O6" s="665" t="s">
        <v>157</v>
      </c>
      <c r="P6" s="666"/>
      <c r="Q6" s="666"/>
      <c r="R6" s="666"/>
      <c r="S6" s="667"/>
      <c r="T6" s="575" t="s">
        <v>34</v>
      </c>
      <c r="U6" s="665" t="s">
        <v>158</v>
      </c>
      <c r="V6" s="666"/>
      <c r="W6" s="666"/>
      <c r="X6" s="666"/>
      <c r="Y6" s="667"/>
      <c r="Z6" s="575" t="s">
        <v>33</v>
      </c>
    </row>
    <row r="7" spans="1:26" s="163" customFormat="1" ht="26.25" customHeight="1">
      <c r="A7" s="663"/>
      <c r="B7" s="663"/>
      <c r="C7" s="598" t="s">
        <v>22</v>
      </c>
      <c r="D7" s="599"/>
      <c r="E7" s="596" t="s">
        <v>21</v>
      </c>
      <c r="F7" s="597"/>
      <c r="G7" s="583" t="s">
        <v>17</v>
      </c>
      <c r="H7" s="576"/>
      <c r="I7" s="598" t="s">
        <v>22</v>
      </c>
      <c r="J7" s="599"/>
      <c r="K7" s="596" t="s">
        <v>21</v>
      </c>
      <c r="L7" s="597"/>
      <c r="M7" s="583" t="s">
        <v>17</v>
      </c>
      <c r="N7" s="576"/>
      <c r="O7" s="599" t="s">
        <v>22</v>
      </c>
      <c r="P7" s="599"/>
      <c r="Q7" s="604" t="s">
        <v>21</v>
      </c>
      <c r="R7" s="599"/>
      <c r="S7" s="583" t="s">
        <v>17</v>
      </c>
      <c r="T7" s="576"/>
      <c r="U7" s="605" t="s">
        <v>22</v>
      </c>
      <c r="V7" s="597"/>
      <c r="W7" s="596" t="s">
        <v>21</v>
      </c>
      <c r="X7" s="600"/>
      <c r="Y7" s="583" t="s">
        <v>17</v>
      </c>
      <c r="Z7" s="576"/>
    </row>
    <row r="8" spans="1:26" s="163" customFormat="1" ht="15.75" thickBot="1">
      <c r="A8" s="664"/>
      <c r="B8" s="664"/>
      <c r="C8" s="166" t="s">
        <v>19</v>
      </c>
      <c r="D8" s="164" t="s">
        <v>18</v>
      </c>
      <c r="E8" s="165" t="s">
        <v>19</v>
      </c>
      <c r="F8" s="164" t="s">
        <v>18</v>
      </c>
      <c r="G8" s="584"/>
      <c r="H8" s="577"/>
      <c r="I8" s="166" t="s">
        <v>19</v>
      </c>
      <c r="J8" s="164" t="s">
        <v>18</v>
      </c>
      <c r="K8" s="165" t="s">
        <v>19</v>
      </c>
      <c r="L8" s="164" t="s">
        <v>18</v>
      </c>
      <c r="M8" s="584"/>
      <c r="N8" s="577"/>
      <c r="O8" s="167" t="s">
        <v>19</v>
      </c>
      <c r="P8" s="164" t="s">
        <v>18</v>
      </c>
      <c r="Q8" s="165" t="s">
        <v>19</v>
      </c>
      <c r="R8" s="164" t="s">
        <v>18</v>
      </c>
      <c r="S8" s="584"/>
      <c r="T8" s="577"/>
      <c r="U8" s="166" t="s">
        <v>19</v>
      </c>
      <c r="V8" s="164" t="s">
        <v>18</v>
      </c>
      <c r="W8" s="165" t="s">
        <v>19</v>
      </c>
      <c r="X8" s="164" t="s">
        <v>18</v>
      </c>
      <c r="Y8" s="584"/>
      <c r="Z8" s="577"/>
    </row>
    <row r="9" spans="1:26" s="152" customFormat="1" ht="18" customHeight="1" thickBot="1" thickTop="1">
      <c r="A9" s="162" t="s">
        <v>24</v>
      </c>
      <c r="B9" s="367"/>
      <c r="C9" s="161">
        <f>SUM(C10:C65)</f>
        <v>1758439</v>
      </c>
      <c r="D9" s="155">
        <f>SUM(D10:D65)</f>
        <v>1758439</v>
      </c>
      <c r="E9" s="156">
        <f>SUM(E10:E65)</f>
        <v>82715</v>
      </c>
      <c r="F9" s="155">
        <f>SUM(F10:F65)</f>
        <v>82715</v>
      </c>
      <c r="G9" s="154">
        <f>SUM(C9:F9)</f>
        <v>3682308</v>
      </c>
      <c r="H9" s="158">
        <f aca="true" t="shared" si="0" ref="H9:H19">G9/$G$9</f>
        <v>1</v>
      </c>
      <c r="I9" s="157">
        <f>SUM(I10:I65)</f>
        <v>1728515</v>
      </c>
      <c r="J9" s="155">
        <f>SUM(J10:J65)</f>
        <v>1728515</v>
      </c>
      <c r="K9" s="156">
        <f>SUM(K10:K65)</f>
        <v>64313</v>
      </c>
      <c r="L9" s="155">
        <f>SUM(L10:L65)</f>
        <v>64313</v>
      </c>
      <c r="M9" s="154">
        <f aca="true" t="shared" si="1" ref="M9:M19">SUM(I9:L9)</f>
        <v>3585656</v>
      </c>
      <c r="N9" s="160">
        <f aca="true" t="shared" si="2" ref="N9:N19">IF(ISERROR(G9/M9-1),"         /0",(G9/M9-1))</f>
        <v>0.026955179191757273</v>
      </c>
      <c r="O9" s="159">
        <f>SUM(O10:O65)</f>
        <v>11167477</v>
      </c>
      <c r="P9" s="155">
        <f>SUM(P10:P65)</f>
        <v>11167477</v>
      </c>
      <c r="Q9" s="156">
        <f>SUM(Q10:Q65)</f>
        <v>503176</v>
      </c>
      <c r="R9" s="155">
        <f>SUM(R10:R65)</f>
        <v>503176</v>
      </c>
      <c r="S9" s="154">
        <f aca="true" t="shared" si="3" ref="S9:S19">SUM(O9:R9)</f>
        <v>23341306</v>
      </c>
      <c r="T9" s="158">
        <f aca="true" t="shared" si="4" ref="T9:T19">S9/$S$9</f>
        <v>1</v>
      </c>
      <c r="U9" s="157">
        <f>SUM(U10:U65)</f>
        <v>10753240</v>
      </c>
      <c r="V9" s="155">
        <f>SUM(V10:V65)</f>
        <v>10753240</v>
      </c>
      <c r="W9" s="156">
        <f>SUM(W10:W65)</f>
        <v>466999</v>
      </c>
      <c r="X9" s="155">
        <f>SUM(X10:X65)</f>
        <v>466999</v>
      </c>
      <c r="Y9" s="154">
        <f aca="true" t="shared" si="5" ref="Y9:Y19">SUM(U9:X9)</f>
        <v>22440478</v>
      </c>
      <c r="Z9" s="153">
        <f>IF(ISERROR(S9/Y9-1),"         /0",(S9/Y9-1))</f>
        <v>0.040142995171493334</v>
      </c>
    </row>
    <row r="10" spans="1:26" ht="21" customHeight="1" thickTop="1">
      <c r="A10" s="151" t="s">
        <v>366</v>
      </c>
      <c r="B10" s="368" t="s">
        <v>367</v>
      </c>
      <c r="C10" s="149">
        <v>641460</v>
      </c>
      <c r="D10" s="145">
        <v>654027</v>
      </c>
      <c r="E10" s="146">
        <v>19299</v>
      </c>
      <c r="F10" s="145">
        <v>19370</v>
      </c>
      <c r="G10" s="144">
        <f aca="true" t="shared" si="6" ref="G10:G65">SUM(C10:F10)</f>
        <v>1334156</v>
      </c>
      <c r="H10" s="148">
        <f t="shared" si="0"/>
        <v>0.36231515668977177</v>
      </c>
      <c r="I10" s="147">
        <v>614426</v>
      </c>
      <c r="J10" s="145">
        <v>631443</v>
      </c>
      <c r="K10" s="146">
        <v>12977</v>
      </c>
      <c r="L10" s="145">
        <v>13924</v>
      </c>
      <c r="M10" s="144">
        <f t="shared" si="1"/>
        <v>1272770</v>
      </c>
      <c r="N10" s="150">
        <f t="shared" si="2"/>
        <v>0.048230237984867586</v>
      </c>
      <c r="O10" s="149">
        <v>4038803</v>
      </c>
      <c r="P10" s="145">
        <v>4131148</v>
      </c>
      <c r="Q10" s="146">
        <v>118292</v>
      </c>
      <c r="R10" s="145">
        <v>118355</v>
      </c>
      <c r="S10" s="144">
        <f t="shared" si="3"/>
        <v>8406598</v>
      </c>
      <c r="T10" s="148">
        <f t="shared" si="4"/>
        <v>0.3601597100008029</v>
      </c>
      <c r="U10" s="147">
        <v>3819481</v>
      </c>
      <c r="V10" s="145">
        <v>3942980</v>
      </c>
      <c r="W10" s="146">
        <v>110546</v>
      </c>
      <c r="X10" s="145">
        <v>113073</v>
      </c>
      <c r="Y10" s="144">
        <f t="shared" si="5"/>
        <v>7986080</v>
      </c>
      <c r="Z10" s="143">
        <f aca="true" t="shared" si="7" ref="Z10:Z19">IF(ISERROR(S10/Y10-1),"         /0",IF(S10/Y10&gt;5,"  *  ",(S10/Y10-1)))</f>
        <v>0.052656372087432235</v>
      </c>
    </row>
    <row r="11" spans="1:26" ht="21" customHeight="1">
      <c r="A11" s="142" t="s">
        <v>368</v>
      </c>
      <c r="B11" s="369" t="s">
        <v>369</v>
      </c>
      <c r="C11" s="140">
        <v>205455</v>
      </c>
      <c r="D11" s="136">
        <v>210457</v>
      </c>
      <c r="E11" s="137">
        <v>1775</v>
      </c>
      <c r="F11" s="136">
        <v>1943</v>
      </c>
      <c r="G11" s="135">
        <f t="shared" si="6"/>
        <v>419630</v>
      </c>
      <c r="H11" s="139">
        <f t="shared" si="0"/>
        <v>0.11395841955643037</v>
      </c>
      <c r="I11" s="138">
        <v>231996</v>
      </c>
      <c r="J11" s="136">
        <v>232331</v>
      </c>
      <c r="K11" s="137">
        <v>1155</v>
      </c>
      <c r="L11" s="136">
        <v>1558</v>
      </c>
      <c r="M11" s="135">
        <f t="shared" si="1"/>
        <v>467040</v>
      </c>
      <c r="N11" s="141">
        <f t="shared" si="2"/>
        <v>-0.10151164782459743</v>
      </c>
      <c r="O11" s="140">
        <v>1412628</v>
      </c>
      <c r="P11" s="136">
        <v>1414494</v>
      </c>
      <c r="Q11" s="137">
        <v>9828</v>
      </c>
      <c r="R11" s="136">
        <v>11230</v>
      </c>
      <c r="S11" s="135">
        <f t="shared" si="3"/>
        <v>2848180</v>
      </c>
      <c r="T11" s="139">
        <f t="shared" si="4"/>
        <v>0.12202316357105296</v>
      </c>
      <c r="U11" s="138">
        <v>1430721</v>
      </c>
      <c r="V11" s="136">
        <v>1422927</v>
      </c>
      <c r="W11" s="137">
        <v>18363</v>
      </c>
      <c r="X11" s="136">
        <v>18920</v>
      </c>
      <c r="Y11" s="135">
        <f t="shared" si="5"/>
        <v>2890931</v>
      </c>
      <c r="Z11" s="134">
        <f t="shared" si="7"/>
        <v>-0.014787969688657365</v>
      </c>
    </row>
    <row r="12" spans="1:26" ht="21" customHeight="1">
      <c r="A12" s="142" t="s">
        <v>370</v>
      </c>
      <c r="B12" s="369" t="s">
        <v>371</v>
      </c>
      <c r="C12" s="140">
        <v>169610</v>
      </c>
      <c r="D12" s="136">
        <v>161449</v>
      </c>
      <c r="E12" s="137">
        <v>4411</v>
      </c>
      <c r="F12" s="136">
        <v>4451</v>
      </c>
      <c r="G12" s="135">
        <f t="shared" si="6"/>
        <v>339921</v>
      </c>
      <c r="H12" s="139">
        <f t="shared" si="0"/>
        <v>0.09231194131506652</v>
      </c>
      <c r="I12" s="138">
        <v>163485</v>
      </c>
      <c r="J12" s="136">
        <v>159036</v>
      </c>
      <c r="K12" s="137">
        <v>4265</v>
      </c>
      <c r="L12" s="136">
        <v>4799</v>
      </c>
      <c r="M12" s="135">
        <f t="shared" si="1"/>
        <v>331585</v>
      </c>
      <c r="N12" s="141">
        <f t="shared" si="2"/>
        <v>0.025139858558137496</v>
      </c>
      <c r="O12" s="140">
        <v>1043397</v>
      </c>
      <c r="P12" s="136">
        <v>1025894</v>
      </c>
      <c r="Q12" s="137">
        <v>20213</v>
      </c>
      <c r="R12" s="136">
        <v>21109</v>
      </c>
      <c r="S12" s="135">
        <f t="shared" si="3"/>
        <v>2110613</v>
      </c>
      <c r="T12" s="139">
        <f t="shared" si="4"/>
        <v>0.09042394628646744</v>
      </c>
      <c r="U12" s="138">
        <v>978269</v>
      </c>
      <c r="V12" s="136">
        <v>953675</v>
      </c>
      <c r="W12" s="137">
        <v>22351</v>
      </c>
      <c r="X12" s="136">
        <v>23170</v>
      </c>
      <c r="Y12" s="135">
        <f t="shared" si="5"/>
        <v>1977465</v>
      </c>
      <c r="Z12" s="134">
        <f t="shared" si="7"/>
        <v>0.06733267086901673</v>
      </c>
    </row>
    <row r="13" spans="1:26" ht="21" customHeight="1">
      <c r="A13" s="142" t="s">
        <v>372</v>
      </c>
      <c r="B13" s="369" t="s">
        <v>373</v>
      </c>
      <c r="C13" s="140">
        <v>130229</v>
      </c>
      <c r="D13" s="136">
        <v>130542</v>
      </c>
      <c r="E13" s="137">
        <v>34</v>
      </c>
      <c r="F13" s="136">
        <v>56</v>
      </c>
      <c r="G13" s="135">
        <f t="shared" si="6"/>
        <v>260861</v>
      </c>
      <c r="H13" s="139">
        <f t="shared" si="0"/>
        <v>0.07084171123110831</v>
      </c>
      <c r="I13" s="138">
        <v>132835</v>
      </c>
      <c r="J13" s="136">
        <v>130625</v>
      </c>
      <c r="K13" s="137">
        <v>404</v>
      </c>
      <c r="L13" s="136">
        <v>356</v>
      </c>
      <c r="M13" s="135">
        <f t="shared" si="1"/>
        <v>264220</v>
      </c>
      <c r="N13" s="141">
        <f t="shared" si="2"/>
        <v>-0.012712890772840768</v>
      </c>
      <c r="O13" s="140">
        <v>823627</v>
      </c>
      <c r="P13" s="136">
        <v>817577</v>
      </c>
      <c r="Q13" s="137">
        <v>2658</v>
      </c>
      <c r="R13" s="136">
        <v>2723</v>
      </c>
      <c r="S13" s="135">
        <f t="shared" si="3"/>
        <v>1646585</v>
      </c>
      <c r="T13" s="139">
        <f t="shared" si="4"/>
        <v>0.07054382475427896</v>
      </c>
      <c r="U13" s="138">
        <v>852483</v>
      </c>
      <c r="V13" s="136">
        <v>837375</v>
      </c>
      <c r="W13" s="137">
        <v>4999</v>
      </c>
      <c r="X13" s="136">
        <v>4429</v>
      </c>
      <c r="Y13" s="135">
        <f t="shared" si="5"/>
        <v>1699286</v>
      </c>
      <c r="Z13" s="134">
        <f t="shared" si="7"/>
        <v>-0.031013613953154495</v>
      </c>
    </row>
    <row r="14" spans="1:26" ht="21" customHeight="1">
      <c r="A14" s="142" t="s">
        <v>374</v>
      </c>
      <c r="B14" s="369" t="s">
        <v>375</v>
      </c>
      <c r="C14" s="140">
        <v>90748</v>
      </c>
      <c r="D14" s="136">
        <v>90990</v>
      </c>
      <c r="E14" s="137">
        <v>1035</v>
      </c>
      <c r="F14" s="136">
        <v>1024</v>
      </c>
      <c r="G14" s="135">
        <f t="shared" si="6"/>
        <v>183797</v>
      </c>
      <c r="H14" s="139">
        <f t="shared" si="0"/>
        <v>0.049913532491035514</v>
      </c>
      <c r="I14" s="138">
        <v>84845</v>
      </c>
      <c r="J14" s="136">
        <v>84993</v>
      </c>
      <c r="K14" s="137">
        <v>1299</v>
      </c>
      <c r="L14" s="136">
        <v>1493</v>
      </c>
      <c r="M14" s="135">
        <f t="shared" si="1"/>
        <v>172630</v>
      </c>
      <c r="N14" s="141">
        <f t="shared" si="2"/>
        <v>0.06468748189770035</v>
      </c>
      <c r="O14" s="140">
        <v>586624</v>
      </c>
      <c r="P14" s="136">
        <v>574470</v>
      </c>
      <c r="Q14" s="137">
        <v>7848</v>
      </c>
      <c r="R14" s="136">
        <v>8561</v>
      </c>
      <c r="S14" s="135">
        <f t="shared" si="3"/>
        <v>1177503</v>
      </c>
      <c r="T14" s="139">
        <f t="shared" si="4"/>
        <v>0.05044717720593698</v>
      </c>
      <c r="U14" s="138">
        <v>541449</v>
      </c>
      <c r="V14" s="136">
        <v>527367</v>
      </c>
      <c r="W14" s="137">
        <v>9236</v>
      </c>
      <c r="X14" s="136">
        <v>9014</v>
      </c>
      <c r="Y14" s="135">
        <f t="shared" si="5"/>
        <v>1087066</v>
      </c>
      <c r="Z14" s="134">
        <f t="shared" si="7"/>
        <v>0.08319366073449075</v>
      </c>
    </row>
    <row r="15" spans="1:26" ht="21" customHeight="1">
      <c r="A15" s="142" t="s">
        <v>376</v>
      </c>
      <c r="B15" s="369" t="s">
        <v>377</v>
      </c>
      <c r="C15" s="140">
        <v>70507</v>
      </c>
      <c r="D15" s="136">
        <v>70730</v>
      </c>
      <c r="E15" s="137">
        <v>1132</v>
      </c>
      <c r="F15" s="136">
        <v>745</v>
      </c>
      <c r="G15" s="135">
        <f t="shared" si="6"/>
        <v>143114</v>
      </c>
      <c r="H15" s="139">
        <f t="shared" si="0"/>
        <v>0.03886529861163162</v>
      </c>
      <c r="I15" s="138">
        <v>62594</v>
      </c>
      <c r="J15" s="136">
        <v>62634</v>
      </c>
      <c r="K15" s="137">
        <v>1402</v>
      </c>
      <c r="L15" s="136">
        <v>1865</v>
      </c>
      <c r="M15" s="135">
        <f t="shared" si="1"/>
        <v>128495</v>
      </c>
      <c r="N15" s="141">
        <f t="shared" si="2"/>
        <v>0.1137709638507336</v>
      </c>
      <c r="O15" s="140">
        <v>431801</v>
      </c>
      <c r="P15" s="136">
        <v>430633</v>
      </c>
      <c r="Q15" s="137">
        <v>11299</v>
      </c>
      <c r="R15" s="136">
        <v>10950</v>
      </c>
      <c r="S15" s="135">
        <f t="shared" si="3"/>
        <v>884683</v>
      </c>
      <c r="T15" s="139">
        <f t="shared" si="4"/>
        <v>0.03790203513033932</v>
      </c>
      <c r="U15" s="138">
        <v>397873</v>
      </c>
      <c r="V15" s="136">
        <v>394683</v>
      </c>
      <c r="W15" s="137">
        <v>10673</v>
      </c>
      <c r="X15" s="136">
        <v>10999</v>
      </c>
      <c r="Y15" s="135">
        <f t="shared" si="5"/>
        <v>814228</v>
      </c>
      <c r="Z15" s="134">
        <f t="shared" si="7"/>
        <v>0.08652981720107888</v>
      </c>
    </row>
    <row r="16" spans="1:26" ht="21" customHeight="1">
      <c r="A16" s="142" t="s">
        <v>378</v>
      </c>
      <c r="B16" s="369" t="s">
        <v>379</v>
      </c>
      <c r="C16" s="140">
        <v>48801</v>
      </c>
      <c r="D16" s="136">
        <v>48998</v>
      </c>
      <c r="E16" s="137">
        <v>15454</v>
      </c>
      <c r="F16" s="136">
        <v>15492</v>
      </c>
      <c r="G16" s="135">
        <f t="shared" si="6"/>
        <v>128745</v>
      </c>
      <c r="H16" s="139">
        <f>G16/$G$9</f>
        <v>0.0349631263870377</v>
      </c>
      <c r="I16" s="138">
        <v>52644</v>
      </c>
      <c r="J16" s="136">
        <v>51610</v>
      </c>
      <c r="K16" s="137">
        <v>12367</v>
      </c>
      <c r="L16" s="136">
        <v>9158</v>
      </c>
      <c r="M16" s="135">
        <f>SUM(I16:L16)</f>
        <v>125779</v>
      </c>
      <c r="N16" s="141">
        <f>IF(ISERROR(G16/M16-1),"         /0",(G16/M16-1))</f>
        <v>0.023581042940395536</v>
      </c>
      <c r="O16" s="140">
        <v>299886</v>
      </c>
      <c r="P16" s="136">
        <v>300159</v>
      </c>
      <c r="Q16" s="137">
        <v>89200</v>
      </c>
      <c r="R16" s="136">
        <v>88322</v>
      </c>
      <c r="S16" s="135">
        <f>SUM(O16:R16)</f>
        <v>777567</v>
      </c>
      <c r="T16" s="139">
        <f>S16/$S$9</f>
        <v>0.03331291745200547</v>
      </c>
      <c r="U16" s="138">
        <v>289009</v>
      </c>
      <c r="V16" s="136">
        <v>287038</v>
      </c>
      <c r="W16" s="137">
        <v>80329</v>
      </c>
      <c r="X16" s="136">
        <v>78563</v>
      </c>
      <c r="Y16" s="135">
        <f>SUM(U16:X16)</f>
        <v>734939</v>
      </c>
      <c r="Z16" s="134">
        <f>IF(ISERROR(S16/Y16-1),"         /0",IF(S16/Y16&gt;5,"  *  ",(S16/Y16-1)))</f>
        <v>0.0580020926906859</v>
      </c>
    </row>
    <row r="17" spans="1:26" ht="21" customHeight="1">
      <c r="A17" s="142" t="s">
        <v>380</v>
      </c>
      <c r="B17" s="369" t="s">
        <v>381</v>
      </c>
      <c r="C17" s="140">
        <v>53821</v>
      </c>
      <c r="D17" s="136">
        <v>52395</v>
      </c>
      <c r="E17" s="137">
        <v>526</v>
      </c>
      <c r="F17" s="136">
        <v>401</v>
      </c>
      <c r="G17" s="135">
        <f>SUM(C17:F17)</f>
        <v>107143</v>
      </c>
      <c r="H17" s="139">
        <f>G17/$G$9</f>
        <v>0.02909669696288306</v>
      </c>
      <c r="I17" s="138">
        <v>57171</v>
      </c>
      <c r="J17" s="136">
        <v>55897</v>
      </c>
      <c r="K17" s="137">
        <v>162</v>
      </c>
      <c r="L17" s="136">
        <v>154</v>
      </c>
      <c r="M17" s="135">
        <f>SUM(I17:L17)</f>
        <v>113384</v>
      </c>
      <c r="N17" s="141">
        <f>IF(ISERROR(G17/M17-1),"         /0",(G17/M17-1))</f>
        <v>-0.05504303958230439</v>
      </c>
      <c r="O17" s="140">
        <v>334956</v>
      </c>
      <c r="P17" s="136">
        <v>324984</v>
      </c>
      <c r="Q17" s="137">
        <v>3665</v>
      </c>
      <c r="R17" s="136">
        <v>3153</v>
      </c>
      <c r="S17" s="135">
        <f>SUM(O17:R17)</f>
        <v>666758</v>
      </c>
      <c r="T17" s="139">
        <f>S17/$S$9</f>
        <v>0.028565582405714572</v>
      </c>
      <c r="U17" s="138">
        <v>367062</v>
      </c>
      <c r="V17" s="136">
        <v>358773</v>
      </c>
      <c r="W17" s="137">
        <v>1554</v>
      </c>
      <c r="X17" s="136">
        <v>1320</v>
      </c>
      <c r="Y17" s="135">
        <f>SUM(U17:X17)</f>
        <v>728709</v>
      </c>
      <c r="Z17" s="134">
        <f>IF(ISERROR(S17/Y17-1),"         /0",IF(S17/Y17&gt;5,"  *  ",(S17/Y17-1)))</f>
        <v>-0.08501473153206562</v>
      </c>
    </row>
    <row r="18" spans="1:26" ht="21" customHeight="1">
      <c r="A18" s="142" t="s">
        <v>382</v>
      </c>
      <c r="B18" s="369" t="s">
        <v>383</v>
      </c>
      <c r="C18" s="140">
        <v>48678</v>
      </c>
      <c r="D18" s="136">
        <v>48257</v>
      </c>
      <c r="E18" s="137">
        <v>1958</v>
      </c>
      <c r="F18" s="136">
        <v>2103</v>
      </c>
      <c r="G18" s="135">
        <f>SUM(C18:F18)</f>
        <v>100996</v>
      </c>
      <c r="H18" s="139">
        <f>G18/$G$9</f>
        <v>0.027427363490506496</v>
      </c>
      <c r="I18" s="138">
        <v>42957</v>
      </c>
      <c r="J18" s="136">
        <v>42008</v>
      </c>
      <c r="K18" s="137">
        <v>1050</v>
      </c>
      <c r="L18" s="136">
        <v>1003</v>
      </c>
      <c r="M18" s="135">
        <f>SUM(I18:L18)</f>
        <v>87018</v>
      </c>
      <c r="N18" s="141">
        <f>IF(ISERROR(G18/M18-1),"         /0",(G18/M18-1))</f>
        <v>0.16063343216346038</v>
      </c>
      <c r="O18" s="140">
        <v>328842</v>
      </c>
      <c r="P18" s="136">
        <v>319134</v>
      </c>
      <c r="Q18" s="137">
        <v>10684</v>
      </c>
      <c r="R18" s="136">
        <v>10529</v>
      </c>
      <c r="S18" s="135">
        <f>SUM(O18:R18)</f>
        <v>669189</v>
      </c>
      <c r="T18" s="139">
        <f>S18/$S$9</f>
        <v>0.02866973253338952</v>
      </c>
      <c r="U18" s="138">
        <v>286936</v>
      </c>
      <c r="V18" s="136">
        <v>275733</v>
      </c>
      <c r="W18" s="137">
        <v>9833</v>
      </c>
      <c r="X18" s="136">
        <v>9950</v>
      </c>
      <c r="Y18" s="135">
        <f>SUM(U18:X18)</f>
        <v>582452</v>
      </c>
      <c r="Z18" s="134">
        <f>IF(ISERROR(S18/Y18-1),"         /0",IF(S18/Y18&gt;5,"  *  ",(S18/Y18-1)))</f>
        <v>0.14891699230151145</v>
      </c>
    </row>
    <row r="19" spans="1:26" ht="21" customHeight="1">
      <c r="A19" s="142" t="s">
        <v>384</v>
      </c>
      <c r="B19" s="369" t="s">
        <v>385</v>
      </c>
      <c r="C19" s="140">
        <v>40510</v>
      </c>
      <c r="D19" s="136">
        <v>40171</v>
      </c>
      <c r="E19" s="137">
        <v>1385</v>
      </c>
      <c r="F19" s="136">
        <v>1394</v>
      </c>
      <c r="G19" s="135">
        <f t="shared" si="6"/>
        <v>83460</v>
      </c>
      <c r="H19" s="139">
        <f t="shared" si="0"/>
        <v>0.02266513284603026</v>
      </c>
      <c r="I19" s="138">
        <v>42525</v>
      </c>
      <c r="J19" s="136">
        <v>43286</v>
      </c>
      <c r="K19" s="137">
        <v>1137</v>
      </c>
      <c r="L19" s="136">
        <v>1226</v>
      </c>
      <c r="M19" s="135">
        <f t="shared" si="1"/>
        <v>88174</v>
      </c>
      <c r="N19" s="141">
        <f t="shared" si="2"/>
        <v>-0.05346247193050102</v>
      </c>
      <c r="O19" s="140">
        <v>261766</v>
      </c>
      <c r="P19" s="136">
        <v>265851</v>
      </c>
      <c r="Q19" s="137">
        <v>9387</v>
      </c>
      <c r="R19" s="136">
        <v>10088</v>
      </c>
      <c r="S19" s="135">
        <f t="shared" si="3"/>
        <v>547092</v>
      </c>
      <c r="T19" s="139">
        <f t="shared" si="4"/>
        <v>0.023438791299852716</v>
      </c>
      <c r="U19" s="138">
        <v>264103</v>
      </c>
      <c r="V19" s="136">
        <v>270044</v>
      </c>
      <c r="W19" s="137">
        <v>6899</v>
      </c>
      <c r="X19" s="136">
        <v>7666</v>
      </c>
      <c r="Y19" s="135">
        <f t="shared" si="5"/>
        <v>548712</v>
      </c>
      <c r="Z19" s="134">
        <f t="shared" si="7"/>
        <v>-0.002952368455583221</v>
      </c>
    </row>
    <row r="20" spans="1:26" ht="21" customHeight="1">
      <c r="A20" s="142" t="s">
        <v>386</v>
      </c>
      <c r="B20" s="369" t="s">
        <v>387</v>
      </c>
      <c r="C20" s="140">
        <v>42078</v>
      </c>
      <c r="D20" s="136">
        <v>39967</v>
      </c>
      <c r="E20" s="137">
        <v>153</v>
      </c>
      <c r="F20" s="136">
        <v>168</v>
      </c>
      <c r="G20" s="135">
        <f>SUM(C20:F20)</f>
        <v>82366</v>
      </c>
      <c r="H20" s="139">
        <f>G20/$G$9</f>
        <v>0.02236803656836962</v>
      </c>
      <c r="I20" s="138">
        <v>38989</v>
      </c>
      <c r="J20" s="136">
        <v>37348</v>
      </c>
      <c r="K20" s="137">
        <v>282</v>
      </c>
      <c r="L20" s="136">
        <v>289</v>
      </c>
      <c r="M20" s="135">
        <f>SUM(I20:L20)</f>
        <v>76908</v>
      </c>
      <c r="N20" s="141">
        <f>IF(ISERROR(G20/M20-1),"         /0",(G20/M20-1))</f>
        <v>0.07096790971030331</v>
      </c>
      <c r="O20" s="140">
        <v>235185</v>
      </c>
      <c r="P20" s="136">
        <v>230187</v>
      </c>
      <c r="Q20" s="137">
        <v>1392</v>
      </c>
      <c r="R20" s="136">
        <v>1578</v>
      </c>
      <c r="S20" s="135">
        <f>SUM(O20:R20)</f>
        <v>468342</v>
      </c>
      <c r="T20" s="139">
        <f>S20/$S$9</f>
        <v>0.020064944095244713</v>
      </c>
      <c r="U20" s="138">
        <v>244164</v>
      </c>
      <c r="V20" s="136">
        <v>242782</v>
      </c>
      <c r="W20" s="137">
        <v>2076</v>
      </c>
      <c r="X20" s="136">
        <v>2104</v>
      </c>
      <c r="Y20" s="135">
        <f>SUM(U20:X20)</f>
        <v>491126</v>
      </c>
      <c r="Z20" s="134">
        <f>IF(ISERROR(S20/Y20-1),"         /0",IF(S20/Y20&gt;5,"  *  ",(S20/Y20-1)))</f>
        <v>-0.04639135374628911</v>
      </c>
    </row>
    <row r="21" spans="1:26" ht="21" customHeight="1">
      <c r="A21" s="142" t="s">
        <v>388</v>
      </c>
      <c r="B21" s="369" t="s">
        <v>389</v>
      </c>
      <c r="C21" s="140">
        <v>36696</v>
      </c>
      <c r="D21" s="136">
        <v>35105</v>
      </c>
      <c r="E21" s="137">
        <v>65</v>
      </c>
      <c r="F21" s="136">
        <v>62</v>
      </c>
      <c r="G21" s="135">
        <f>SUM(C21:F21)</f>
        <v>71928</v>
      </c>
      <c r="H21" s="139">
        <f>G21/$G$9</f>
        <v>0.019533401334163248</v>
      </c>
      <c r="I21" s="138">
        <v>36653</v>
      </c>
      <c r="J21" s="136">
        <v>34879</v>
      </c>
      <c r="K21" s="137">
        <v>42</v>
      </c>
      <c r="L21" s="136">
        <v>52</v>
      </c>
      <c r="M21" s="135">
        <f>SUM(I21:L21)</f>
        <v>71626</v>
      </c>
      <c r="N21" s="141">
        <f>IF(ISERROR(G21/M21-1),"         /0",(G21/M21-1))</f>
        <v>0.004216346019601858</v>
      </c>
      <c r="O21" s="140">
        <v>217692</v>
      </c>
      <c r="P21" s="136">
        <v>208411</v>
      </c>
      <c r="Q21" s="137">
        <v>559</v>
      </c>
      <c r="R21" s="136">
        <v>619</v>
      </c>
      <c r="S21" s="135">
        <f>SUM(O21:R21)</f>
        <v>427281</v>
      </c>
      <c r="T21" s="139">
        <f>S21/$S$9</f>
        <v>0.018305788030883962</v>
      </c>
      <c r="U21" s="138">
        <v>199957</v>
      </c>
      <c r="V21" s="136">
        <v>192814</v>
      </c>
      <c r="W21" s="137">
        <v>534</v>
      </c>
      <c r="X21" s="136">
        <v>580</v>
      </c>
      <c r="Y21" s="135">
        <f>SUM(U21:X21)</f>
        <v>393885</v>
      </c>
      <c r="Z21" s="134">
        <f>IF(ISERROR(S21/Y21-1),"         /0",IF(S21/Y21&gt;5,"  *  ",(S21/Y21-1)))</f>
        <v>0.0847861685517346</v>
      </c>
    </row>
    <row r="22" spans="1:26" ht="21" customHeight="1">
      <c r="A22" s="142" t="s">
        <v>390</v>
      </c>
      <c r="B22" s="369" t="s">
        <v>390</v>
      </c>
      <c r="C22" s="140">
        <v>19549</v>
      </c>
      <c r="D22" s="136">
        <v>18662</v>
      </c>
      <c r="E22" s="137">
        <v>2269</v>
      </c>
      <c r="F22" s="136">
        <v>2358</v>
      </c>
      <c r="G22" s="135">
        <f>SUM(C22:F22)</f>
        <v>42838</v>
      </c>
      <c r="H22" s="139">
        <f>G22/$G$9</f>
        <v>0.011633464664009637</v>
      </c>
      <c r="I22" s="138">
        <v>17154</v>
      </c>
      <c r="J22" s="136">
        <v>16216</v>
      </c>
      <c r="K22" s="137">
        <v>1285</v>
      </c>
      <c r="L22" s="136">
        <v>1278</v>
      </c>
      <c r="M22" s="135">
        <f>SUM(I22:L22)</f>
        <v>35933</v>
      </c>
      <c r="N22" s="141">
        <f>IF(ISERROR(G22/M22-1),"         /0",(G22/M22-1))</f>
        <v>0.1921631926084657</v>
      </c>
      <c r="O22" s="140">
        <v>126035</v>
      </c>
      <c r="P22" s="136">
        <v>120543</v>
      </c>
      <c r="Q22" s="137">
        <v>11462</v>
      </c>
      <c r="R22" s="136">
        <v>11696</v>
      </c>
      <c r="S22" s="135">
        <f>SUM(O22:R22)</f>
        <v>269736</v>
      </c>
      <c r="T22" s="139">
        <f>S22/$S$9</f>
        <v>0.01155616570897961</v>
      </c>
      <c r="U22" s="138">
        <v>118381</v>
      </c>
      <c r="V22" s="136">
        <v>112057</v>
      </c>
      <c r="W22" s="137">
        <v>9130</v>
      </c>
      <c r="X22" s="136">
        <v>9192</v>
      </c>
      <c r="Y22" s="135">
        <f>SUM(U22:X22)</f>
        <v>248760</v>
      </c>
      <c r="Z22" s="134">
        <f>IF(ISERROR(S22/Y22-1),"         /0",IF(S22/Y22&gt;5,"  *  ",(S22/Y22-1)))</f>
        <v>0.08432223830197771</v>
      </c>
    </row>
    <row r="23" spans="1:26" ht="21" customHeight="1">
      <c r="A23" s="142" t="s">
        <v>391</v>
      </c>
      <c r="B23" s="369" t="s">
        <v>392</v>
      </c>
      <c r="C23" s="140">
        <v>15639</v>
      </c>
      <c r="D23" s="136">
        <v>15187</v>
      </c>
      <c r="E23" s="137">
        <v>24</v>
      </c>
      <c r="F23" s="136">
        <v>23</v>
      </c>
      <c r="G23" s="135">
        <f t="shared" si="6"/>
        <v>30873</v>
      </c>
      <c r="H23" s="139">
        <f aca="true" t="shared" si="8" ref="H23:H32">G23/$G$9</f>
        <v>0.008384143857602352</v>
      </c>
      <c r="I23" s="138">
        <v>13328</v>
      </c>
      <c r="J23" s="136">
        <v>13155</v>
      </c>
      <c r="K23" s="137">
        <v>34</v>
      </c>
      <c r="L23" s="136">
        <v>26</v>
      </c>
      <c r="M23" s="135">
        <f aca="true" t="shared" si="9" ref="M23:M32">SUM(I23:L23)</f>
        <v>26543</v>
      </c>
      <c r="N23" s="141">
        <f aca="true" t="shared" si="10" ref="N23:N32">IF(ISERROR(G23/M23-1),"         /0",(G23/M23-1))</f>
        <v>0.1631315224352936</v>
      </c>
      <c r="O23" s="140">
        <v>102258</v>
      </c>
      <c r="P23" s="136">
        <v>99090</v>
      </c>
      <c r="Q23" s="137">
        <v>1934</v>
      </c>
      <c r="R23" s="136">
        <v>1877</v>
      </c>
      <c r="S23" s="135">
        <f aca="true" t="shared" si="11" ref="S23:S32">SUM(O23:R23)</f>
        <v>205159</v>
      </c>
      <c r="T23" s="139">
        <f aca="true" t="shared" si="12" ref="T23:T32">S23/$S$9</f>
        <v>0.008789525316192676</v>
      </c>
      <c r="U23" s="138">
        <v>90572</v>
      </c>
      <c r="V23" s="136">
        <v>87355</v>
      </c>
      <c r="W23" s="137">
        <v>1266</v>
      </c>
      <c r="X23" s="136">
        <v>1416</v>
      </c>
      <c r="Y23" s="135">
        <f aca="true" t="shared" si="13" ref="Y23:Y32">SUM(U23:X23)</f>
        <v>180609</v>
      </c>
      <c r="Z23" s="134">
        <f aca="true" t="shared" si="14" ref="Z23:Z32">IF(ISERROR(S23/Y23-1),"         /0",IF(S23/Y23&gt;5,"  *  ",(S23/Y23-1)))</f>
        <v>0.135928995786478</v>
      </c>
    </row>
    <row r="24" spans="1:26" ht="21" customHeight="1">
      <c r="A24" s="142" t="s">
        <v>393</v>
      </c>
      <c r="B24" s="369" t="s">
        <v>394</v>
      </c>
      <c r="C24" s="140">
        <v>14454</v>
      </c>
      <c r="D24" s="136">
        <v>14381</v>
      </c>
      <c r="E24" s="137">
        <v>910</v>
      </c>
      <c r="F24" s="136">
        <v>932</v>
      </c>
      <c r="G24" s="135">
        <f t="shared" si="6"/>
        <v>30677</v>
      </c>
      <c r="H24" s="139">
        <f>G24/$G$9</f>
        <v>0.008330916370928233</v>
      </c>
      <c r="I24" s="138">
        <v>14745</v>
      </c>
      <c r="J24" s="136">
        <v>14139</v>
      </c>
      <c r="K24" s="137">
        <v>1076</v>
      </c>
      <c r="L24" s="136">
        <v>1153</v>
      </c>
      <c r="M24" s="135">
        <f>SUM(I24:L24)</f>
        <v>31113</v>
      </c>
      <c r="N24" s="141">
        <f>IF(ISERROR(G24/M24-1),"         /0",(G24/M24-1))</f>
        <v>-0.014013434898595412</v>
      </c>
      <c r="O24" s="140">
        <v>95452</v>
      </c>
      <c r="P24" s="136">
        <v>88579</v>
      </c>
      <c r="Q24" s="137">
        <v>5400</v>
      </c>
      <c r="R24" s="136">
        <v>5775</v>
      </c>
      <c r="S24" s="135">
        <f>SUM(O24:R24)</f>
        <v>195206</v>
      </c>
      <c r="T24" s="139">
        <f>S24/$S$9</f>
        <v>0.00836311387203441</v>
      </c>
      <c r="U24" s="138">
        <v>98615</v>
      </c>
      <c r="V24" s="136">
        <v>91482</v>
      </c>
      <c r="W24" s="137">
        <v>6751</v>
      </c>
      <c r="X24" s="136">
        <v>6947</v>
      </c>
      <c r="Y24" s="135">
        <f>SUM(U24:X24)</f>
        <v>203795</v>
      </c>
      <c r="Z24" s="134">
        <f>IF(ISERROR(S24/Y24-1),"         /0",IF(S24/Y24&gt;5,"  *  ",(S24/Y24-1)))</f>
        <v>-0.042145293064108524</v>
      </c>
    </row>
    <row r="25" spans="1:26" ht="21" customHeight="1">
      <c r="A25" s="142" t="s">
        <v>395</v>
      </c>
      <c r="B25" s="369" t="s">
        <v>396</v>
      </c>
      <c r="C25" s="140">
        <v>13499</v>
      </c>
      <c r="D25" s="136">
        <v>12964</v>
      </c>
      <c r="E25" s="137">
        <v>10</v>
      </c>
      <c r="F25" s="136">
        <v>12</v>
      </c>
      <c r="G25" s="135">
        <f t="shared" si="6"/>
        <v>26485</v>
      </c>
      <c r="H25" s="139">
        <f>G25/$G$9</f>
        <v>0.007192499921245045</v>
      </c>
      <c r="I25" s="138">
        <v>11303</v>
      </c>
      <c r="J25" s="136">
        <v>10952</v>
      </c>
      <c r="K25" s="137">
        <v>9</v>
      </c>
      <c r="L25" s="136">
        <v>20</v>
      </c>
      <c r="M25" s="135">
        <f>SUM(I25:L25)</f>
        <v>22284</v>
      </c>
      <c r="N25" s="141">
        <f>IF(ISERROR(G25/M25-1),"         /0",(G25/M25-1))</f>
        <v>0.1885209118650153</v>
      </c>
      <c r="O25" s="140">
        <v>87536</v>
      </c>
      <c r="P25" s="136">
        <v>83032</v>
      </c>
      <c r="Q25" s="137">
        <v>192</v>
      </c>
      <c r="R25" s="136">
        <v>259</v>
      </c>
      <c r="S25" s="135">
        <f>SUM(O25:R25)</f>
        <v>171019</v>
      </c>
      <c r="T25" s="139">
        <f>S25/$S$9</f>
        <v>0.007326882223299759</v>
      </c>
      <c r="U25" s="138">
        <v>72709</v>
      </c>
      <c r="V25" s="136">
        <v>69186</v>
      </c>
      <c r="W25" s="137">
        <v>390</v>
      </c>
      <c r="X25" s="136">
        <v>263</v>
      </c>
      <c r="Y25" s="135">
        <f>SUM(U25:X25)</f>
        <v>142548</v>
      </c>
      <c r="Z25" s="134">
        <f>IF(ISERROR(S25/Y25-1),"         /0",IF(S25/Y25&gt;5,"  *  ",(S25/Y25-1)))</f>
        <v>0.19972921401913735</v>
      </c>
    </row>
    <row r="26" spans="1:26" ht="21" customHeight="1">
      <c r="A26" s="142" t="s">
        <v>397</v>
      </c>
      <c r="B26" s="369" t="s">
        <v>398</v>
      </c>
      <c r="C26" s="140">
        <v>10809</v>
      </c>
      <c r="D26" s="136">
        <v>10006</v>
      </c>
      <c r="E26" s="137">
        <v>2027</v>
      </c>
      <c r="F26" s="136">
        <v>1998</v>
      </c>
      <c r="G26" s="135">
        <f t="shared" si="6"/>
        <v>24840</v>
      </c>
      <c r="H26" s="139">
        <f>G26/$G$9</f>
        <v>0.0067457692295158364</v>
      </c>
      <c r="I26" s="138">
        <v>14027</v>
      </c>
      <c r="J26" s="136">
        <v>12977</v>
      </c>
      <c r="K26" s="137">
        <v>723</v>
      </c>
      <c r="L26" s="136">
        <v>623</v>
      </c>
      <c r="M26" s="135">
        <f>SUM(I26:L26)</f>
        <v>28350</v>
      </c>
      <c r="N26" s="141">
        <f>IF(ISERROR(G26/M26-1),"         /0",(G26/M26-1))</f>
        <v>-0.12380952380952381</v>
      </c>
      <c r="O26" s="140">
        <v>82660</v>
      </c>
      <c r="P26" s="136">
        <v>79125</v>
      </c>
      <c r="Q26" s="137">
        <v>6467</v>
      </c>
      <c r="R26" s="136">
        <v>6446</v>
      </c>
      <c r="S26" s="135">
        <f>SUM(O26:R26)</f>
        <v>174698</v>
      </c>
      <c r="T26" s="139">
        <f>S26/$S$9</f>
        <v>0.0074844997961982076</v>
      </c>
      <c r="U26" s="138">
        <v>87855</v>
      </c>
      <c r="V26" s="136">
        <v>84730</v>
      </c>
      <c r="W26" s="137">
        <v>4358</v>
      </c>
      <c r="X26" s="136">
        <v>4211</v>
      </c>
      <c r="Y26" s="135">
        <f>SUM(U26:X26)</f>
        <v>181154</v>
      </c>
      <c r="Z26" s="134">
        <f>IF(ISERROR(S26/Y26-1),"         /0",IF(S26/Y26&gt;5,"  *  ",(S26/Y26-1)))</f>
        <v>-0.03563818629453397</v>
      </c>
    </row>
    <row r="27" spans="1:26" ht="21" customHeight="1">
      <c r="A27" s="142" t="s">
        <v>399</v>
      </c>
      <c r="B27" s="369" t="s">
        <v>400</v>
      </c>
      <c r="C27" s="140">
        <v>11482</v>
      </c>
      <c r="D27" s="136">
        <v>11078</v>
      </c>
      <c r="E27" s="137">
        <v>30</v>
      </c>
      <c r="F27" s="136">
        <v>25</v>
      </c>
      <c r="G27" s="135">
        <f t="shared" si="6"/>
        <v>22615</v>
      </c>
      <c r="H27" s="139">
        <f t="shared" si="8"/>
        <v>0.006141528628240766</v>
      </c>
      <c r="I27" s="138">
        <v>10480</v>
      </c>
      <c r="J27" s="136">
        <v>9995</v>
      </c>
      <c r="K27" s="137">
        <v>94</v>
      </c>
      <c r="L27" s="136">
        <v>110</v>
      </c>
      <c r="M27" s="135">
        <f t="shared" si="9"/>
        <v>20679</v>
      </c>
      <c r="N27" s="141">
        <f t="shared" si="10"/>
        <v>0.09362154843077519</v>
      </c>
      <c r="O27" s="140">
        <v>68752</v>
      </c>
      <c r="P27" s="136">
        <v>68099</v>
      </c>
      <c r="Q27" s="137">
        <v>415</v>
      </c>
      <c r="R27" s="136">
        <v>366</v>
      </c>
      <c r="S27" s="135">
        <f t="shared" si="11"/>
        <v>137632</v>
      </c>
      <c r="T27" s="139">
        <f t="shared" si="12"/>
        <v>0.005896499536058523</v>
      </c>
      <c r="U27" s="138">
        <v>66073</v>
      </c>
      <c r="V27" s="136">
        <v>63843</v>
      </c>
      <c r="W27" s="137">
        <v>675</v>
      </c>
      <c r="X27" s="136">
        <v>737</v>
      </c>
      <c r="Y27" s="135">
        <f t="shared" si="13"/>
        <v>131328</v>
      </c>
      <c r="Z27" s="134">
        <f t="shared" si="14"/>
        <v>0.04800194931773882</v>
      </c>
    </row>
    <row r="28" spans="1:26" ht="21" customHeight="1">
      <c r="A28" s="142" t="s">
        <v>401</v>
      </c>
      <c r="B28" s="369" t="s">
        <v>402</v>
      </c>
      <c r="C28" s="140">
        <v>8899</v>
      </c>
      <c r="D28" s="136">
        <v>8665</v>
      </c>
      <c r="E28" s="137">
        <v>867</v>
      </c>
      <c r="F28" s="136">
        <v>836</v>
      </c>
      <c r="G28" s="135">
        <f t="shared" si="6"/>
        <v>19267</v>
      </c>
      <c r="H28" s="139">
        <f t="shared" si="8"/>
        <v>0.0052323162538277625</v>
      </c>
      <c r="I28" s="138">
        <v>9088</v>
      </c>
      <c r="J28" s="136">
        <v>8743</v>
      </c>
      <c r="K28" s="137">
        <v>90</v>
      </c>
      <c r="L28" s="136">
        <v>110</v>
      </c>
      <c r="M28" s="135">
        <f t="shared" si="9"/>
        <v>18031</v>
      </c>
      <c r="N28" s="141">
        <f t="shared" si="10"/>
        <v>0.06854861072597185</v>
      </c>
      <c r="O28" s="140">
        <v>60546</v>
      </c>
      <c r="P28" s="136">
        <v>58681</v>
      </c>
      <c r="Q28" s="137">
        <v>2040</v>
      </c>
      <c r="R28" s="136">
        <v>1958</v>
      </c>
      <c r="S28" s="135">
        <f t="shared" si="11"/>
        <v>123225</v>
      </c>
      <c r="T28" s="139">
        <f t="shared" si="12"/>
        <v>0.005279267578258046</v>
      </c>
      <c r="U28" s="138">
        <v>59294</v>
      </c>
      <c r="V28" s="136">
        <v>57186</v>
      </c>
      <c r="W28" s="137">
        <v>793</v>
      </c>
      <c r="X28" s="136">
        <v>860</v>
      </c>
      <c r="Y28" s="135">
        <f t="shared" si="13"/>
        <v>118133</v>
      </c>
      <c r="Z28" s="134">
        <f t="shared" si="14"/>
        <v>0.04310395909694997</v>
      </c>
    </row>
    <row r="29" spans="1:26" ht="21" customHeight="1">
      <c r="A29" s="142" t="s">
        <v>403</v>
      </c>
      <c r="B29" s="369" t="s">
        <v>404</v>
      </c>
      <c r="C29" s="140">
        <v>5987</v>
      </c>
      <c r="D29" s="136">
        <v>5760</v>
      </c>
      <c r="E29" s="137">
        <v>3782</v>
      </c>
      <c r="F29" s="136">
        <v>3603</v>
      </c>
      <c r="G29" s="135">
        <f t="shared" si="6"/>
        <v>19132</v>
      </c>
      <c r="H29" s="139">
        <f t="shared" si="8"/>
        <v>0.005195654464536915</v>
      </c>
      <c r="I29" s="138">
        <v>3775</v>
      </c>
      <c r="J29" s="136">
        <v>3638</v>
      </c>
      <c r="K29" s="137">
        <v>3687</v>
      </c>
      <c r="L29" s="136">
        <v>3364</v>
      </c>
      <c r="M29" s="135">
        <f t="shared" si="9"/>
        <v>14464</v>
      </c>
      <c r="N29" s="141">
        <f t="shared" si="10"/>
        <v>0.32273230088495586</v>
      </c>
      <c r="O29" s="140">
        <v>25394</v>
      </c>
      <c r="P29" s="136">
        <v>25802</v>
      </c>
      <c r="Q29" s="137">
        <v>24121</v>
      </c>
      <c r="R29" s="136">
        <v>24281</v>
      </c>
      <c r="S29" s="135">
        <f t="shared" si="11"/>
        <v>99598</v>
      </c>
      <c r="T29" s="139">
        <f t="shared" si="12"/>
        <v>0.004267027731867274</v>
      </c>
      <c r="U29" s="138">
        <v>23452</v>
      </c>
      <c r="V29" s="136">
        <v>22719</v>
      </c>
      <c r="W29" s="137">
        <v>21043</v>
      </c>
      <c r="X29" s="136">
        <v>21319</v>
      </c>
      <c r="Y29" s="135">
        <f t="shared" si="13"/>
        <v>88533</v>
      </c>
      <c r="Z29" s="134">
        <f t="shared" si="14"/>
        <v>0.12498164526221855</v>
      </c>
    </row>
    <row r="30" spans="1:26" ht="21" customHeight="1">
      <c r="A30" s="142" t="s">
        <v>405</v>
      </c>
      <c r="B30" s="369" t="s">
        <v>406</v>
      </c>
      <c r="C30" s="140">
        <v>9426</v>
      </c>
      <c r="D30" s="136">
        <v>9328</v>
      </c>
      <c r="E30" s="137">
        <v>34</v>
      </c>
      <c r="F30" s="136">
        <v>17</v>
      </c>
      <c r="G30" s="135">
        <f t="shared" si="6"/>
        <v>18805</v>
      </c>
      <c r="H30" s="139">
        <f t="shared" si="8"/>
        <v>0.005106851463810198</v>
      </c>
      <c r="I30" s="138">
        <v>7475</v>
      </c>
      <c r="J30" s="136">
        <v>8450</v>
      </c>
      <c r="K30" s="137">
        <v>9</v>
      </c>
      <c r="L30" s="136">
        <v>7</v>
      </c>
      <c r="M30" s="135">
        <f t="shared" si="9"/>
        <v>15941</v>
      </c>
      <c r="N30" s="141">
        <f t="shared" si="10"/>
        <v>0.17966250548899065</v>
      </c>
      <c r="O30" s="140">
        <v>52653</v>
      </c>
      <c r="P30" s="136">
        <v>53348</v>
      </c>
      <c r="Q30" s="137">
        <v>152</v>
      </c>
      <c r="R30" s="136">
        <v>109</v>
      </c>
      <c r="S30" s="135">
        <f t="shared" si="11"/>
        <v>106262</v>
      </c>
      <c r="T30" s="139">
        <f t="shared" si="12"/>
        <v>0.004552530179759436</v>
      </c>
      <c r="U30" s="138">
        <v>53990</v>
      </c>
      <c r="V30" s="136">
        <v>56114</v>
      </c>
      <c r="W30" s="137">
        <v>371</v>
      </c>
      <c r="X30" s="136">
        <v>331</v>
      </c>
      <c r="Y30" s="135">
        <f t="shared" si="13"/>
        <v>110806</v>
      </c>
      <c r="Z30" s="134">
        <f t="shared" si="14"/>
        <v>-0.0410086096420772</v>
      </c>
    </row>
    <row r="31" spans="1:26" ht="21" customHeight="1">
      <c r="A31" s="142" t="s">
        <v>407</v>
      </c>
      <c r="B31" s="369" t="s">
        <v>408</v>
      </c>
      <c r="C31" s="140">
        <v>8354</v>
      </c>
      <c r="D31" s="136">
        <v>7939</v>
      </c>
      <c r="E31" s="137">
        <v>1069</v>
      </c>
      <c r="F31" s="136">
        <v>956</v>
      </c>
      <c r="G31" s="135">
        <f t="shared" si="6"/>
        <v>18318</v>
      </c>
      <c r="H31" s="139">
        <f t="shared" si="8"/>
        <v>0.004974597453553587</v>
      </c>
      <c r="I31" s="138">
        <v>8244</v>
      </c>
      <c r="J31" s="136">
        <v>8449</v>
      </c>
      <c r="K31" s="137">
        <v>24</v>
      </c>
      <c r="L31" s="136">
        <v>17</v>
      </c>
      <c r="M31" s="135">
        <f t="shared" si="9"/>
        <v>16734</v>
      </c>
      <c r="N31" s="141">
        <f t="shared" si="10"/>
        <v>0.09465758336321262</v>
      </c>
      <c r="O31" s="140">
        <v>56686</v>
      </c>
      <c r="P31" s="136">
        <v>58719</v>
      </c>
      <c r="Q31" s="137">
        <v>4611</v>
      </c>
      <c r="R31" s="136">
        <v>4256</v>
      </c>
      <c r="S31" s="135">
        <f t="shared" si="11"/>
        <v>124272</v>
      </c>
      <c r="T31" s="139">
        <f t="shared" si="12"/>
        <v>0.005324123680140263</v>
      </c>
      <c r="U31" s="138">
        <v>46532</v>
      </c>
      <c r="V31" s="136">
        <v>47436</v>
      </c>
      <c r="W31" s="137">
        <v>255</v>
      </c>
      <c r="X31" s="136">
        <v>169</v>
      </c>
      <c r="Y31" s="135">
        <f t="shared" si="13"/>
        <v>94392</v>
      </c>
      <c r="Z31" s="134">
        <f t="shared" si="14"/>
        <v>0.3165522501906941</v>
      </c>
    </row>
    <row r="32" spans="1:26" ht="21" customHeight="1">
      <c r="A32" s="142" t="s">
        <v>409</v>
      </c>
      <c r="B32" s="369" t="s">
        <v>410</v>
      </c>
      <c r="C32" s="140">
        <v>8582</v>
      </c>
      <c r="D32" s="136">
        <v>8332</v>
      </c>
      <c r="E32" s="137">
        <v>32</v>
      </c>
      <c r="F32" s="136">
        <v>32</v>
      </c>
      <c r="G32" s="135">
        <f t="shared" si="6"/>
        <v>16978</v>
      </c>
      <c r="H32" s="139">
        <f t="shared" si="8"/>
        <v>0.004610695248740735</v>
      </c>
      <c r="I32" s="138">
        <v>10194</v>
      </c>
      <c r="J32" s="136">
        <v>9918</v>
      </c>
      <c r="K32" s="137">
        <v>52</v>
      </c>
      <c r="L32" s="136">
        <v>67</v>
      </c>
      <c r="M32" s="135">
        <f t="shared" si="9"/>
        <v>20231</v>
      </c>
      <c r="N32" s="141">
        <f t="shared" si="10"/>
        <v>-0.16079284266719396</v>
      </c>
      <c r="O32" s="140">
        <v>57392</v>
      </c>
      <c r="P32" s="136">
        <v>56820</v>
      </c>
      <c r="Q32" s="137">
        <v>306</v>
      </c>
      <c r="R32" s="136">
        <v>310</v>
      </c>
      <c r="S32" s="135">
        <f t="shared" si="11"/>
        <v>114828</v>
      </c>
      <c r="T32" s="139">
        <f t="shared" si="12"/>
        <v>0.004919519070612416</v>
      </c>
      <c r="U32" s="138">
        <v>61695</v>
      </c>
      <c r="V32" s="136">
        <v>59742</v>
      </c>
      <c r="W32" s="137">
        <v>332</v>
      </c>
      <c r="X32" s="136">
        <v>332</v>
      </c>
      <c r="Y32" s="135">
        <f t="shared" si="13"/>
        <v>122101</v>
      </c>
      <c r="Z32" s="134">
        <f t="shared" si="14"/>
        <v>-0.05956544172447398</v>
      </c>
    </row>
    <row r="33" spans="1:26" ht="21" customHeight="1">
      <c r="A33" s="142" t="s">
        <v>411</v>
      </c>
      <c r="B33" s="369" t="s">
        <v>412</v>
      </c>
      <c r="C33" s="140">
        <v>7344</v>
      </c>
      <c r="D33" s="136">
        <v>7135</v>
      </c>
      <c r="E33" s="137">
        <v>105</v>
      </c>
      <c r="F33" s="136">
        <v>110</v>
      </c>
      <c r="G33" s="135">
        <f t="shared" si="6"/>
        <v>14694</v>
      </c>
      <c r="H33" s="139">
        <f>G33/$G$9</f>
        <v>0.003990432087701517</v>
      </c>
      <c r="I33" s="138">
        <v>6649</v>
      </c>
      <c r="J33" s="136">
        <v>6276</v>
      </c>
      <c r="K33" s="137">
        <v>85</v>
      </c>
      <c r="L33" s="136">
        <v>79</v>
      </c>
      <c r="M33" s="135">
        <f>SUM(I33:L33)</f>
        <v>13089</v>
      </c>
      <c r="N33" s="141">
        <f>IF(ISERROR(G33/M33-1),"         /0",(G33/M33-1))</f>
        <v>0.12262204904881968</v>
      </c>
      <c r="O33" s="140">
        <v>46213</v>
      </c>
      <c r="P33" s="136">
        <v>44918</v>
      </c>
      <c r="Q33" s="137">
        <v>601</v>
      </c>
      <c r="R33" s="136">
        <v>601</v>
      </c>
      <c r="S33" s="135">
        <f>SUM(O33:R33)</f>
        <v>92333</v>
      </c>
      <c r="T33" s="139">
        <f>S33/$S$9</f>
        <v>0.003955776938959628</v>
      </c>
      <c r="U33" s="138">
        <v>41697</v>
      </c>
      <c r="V33" s="136">
        <v>39876</v>
      </c>
      <c r="W33" s="137">
        <v>843</v>
      </c>
      <c r="X33" s="136">
        <v>849</v>
      </c>
      <c r="Y33" s="135">
        <f>SUM(U33:X33)</f>
        <v>83265</v>
      </c>
      <c r="Z33" s="134">
        <f>IF(ISERROR(S33/Y33-1),"         /0",IF(S33/Y33&gt;5,"  *  ",(S33/Y33-1)))</f>
        <v>0.10890530234792539</v>
      </c>
    </row>
    <row r="34" spans="1:26" ht="21" customHeight="1">
      <c r="A34" s="142" t="s">
        <v>413</v>
      </c>
      <c r="B34" s="369" t="s">
        <v>414</v>
      </c>
      <c r="C34" s="140">
        <v>0</v>
      </c>
      <c r="D34" s="136">
        <v>0</v>
      </c>
      <c r="E34" s="137">
        <v>6509</v>
      </c>
      <c r="F34" s="136">
        <v>6997</v>
      </c>
      <c r="G34" s="135">
        <f t="shared" si="6"/>
        <v>13506</v>
      </c>
      <c r="H34" s="139">
        <f>G34/$G$9</f>
        <v>0.0036678083419420648</v>
      </c>
      <c r="I34" s="138"/>
      <c r="J34" s="136"/>
      <c r="K34" s="137">
        <v>7004</v>
      </c>
      <c r="L34" s="136">
        <v>6990</v>
      </c>
      <c r="M34" s="135">
        <f>SUM(I34:L34)</f>
        <v>13994</v>
      </c>
      <c r="N34" s="141">
        <f>IF(ISERROR(G34/M34-1),"         /0",(G34/M34-1))</f>
        <v>-0.03487208803773045</v>
      </c>
      <c r="O34" s="140"/>
      <c r="P34" s="136"/>
      <c r="Q34" s="137">
        <v>46122</v>
      </c>
      <c r="R34" s="136">
        <v>46199</v>
      </c>
      <c r="S34" s="135">
        <f>SUM(O34:R34)</f>
        <v>92321</v>
      </c>
      <c r="T34" s="139">
        <f>S34/$S$9</f>
        <v>0.003955262828909402</v>
      </c>
      <c r="U34" s="138"/>
      <c r="V34" s="136"/>
      <c r="W34" s="137">
        <v>49132</v>
      </c>
      <c r="X34" s="136">
        <v>49201</v>
      </c>
      <c r="Y34" s="135">
        <f>SUM(U34:X34)</f>
        <v>98333</v>
      </c>
      <c r="Z34" s="134">
        <f>IF(ISERROR(S34/Y34-1),"         /0",IF(S34/Y34&gt;5,"  *  ",(S34/Y34-1)))</f>
        <v>-0.06113919030234005</v>
      </c>
    </row>
    <row r="35" spans="1:26" ht="21" customHeight="1">
      <c r="A35" s="142" t="s">
        <v>415</v>
      </c>
      <c r="B35" s="369" t="s">
        <v>416</v>
      </c>
      <c r="C35" s="140">
        <v>5846</v>
      </c>
      <c r="D35" s="136">
        <v>5564</v>
      </c>
      <c r="E35" s="137">
        <v>16</v>
      </c>
      <c r="F35" s="136">
        <v>17</v>
      </c>
      <c r="G35" s="135">
        <f t="shared" si="6"/>
        <v>11443</v>
      </c>
      <c r="H35" s="139">
        <f>G35/$G$9</f>
        <v>0.0031075618878160113</v>
      </c>
      <c r="I35" s="138">
        <v>5287</v>
      </c>
      <c r="J35" s="136">
        <v>4890</v>
      </c>
      <c r="K35" s="137">
        <v>13</v>
      </c>
      <c r="L35" s="136">
        <v>12</v>
      </c>
      <c r="M35" s="135">
        <f>SUM(I35:L35)</f>
        <v>10202</v>
      </c>
      <c r="N35" s="141">
        <f>IF(ISERROR(G35/M35-1),"         /0",(G35/M35-1))</f>
        <v>0.12164281513428743</v>
      </c>
      <c r="O35" s="140">
        <v>37912</v>
      </c>
      <c r="P35" s="136">
        <v>37409</v>
      </c>
      <c r="Q35" s="137">
        <v>310</v>
      </c>
      <c r="R35" s="136">
        <v>353</v>
      </c>
      <c r="S35" s="135">
        <f>SUM(O35:R35)</f>
        <v>75984</v>
      </c>
      <c r="T35" s="139">
        <f>S35/$S$9</f>
        <v>0.003255344838030914</v>
      </c>
      <c r="U35" s="138">
        <v>26589</v>
      </c>
      <c r="V35" s="136">
        <v>26531</v>
      </c>
      <c r="W35" s="137">
        <v>112</v>
      </c>
      <c r="X35" s="136">
        <v>113</v>
      </c>
      <c r="Y35" s="135">
        <f>SUM(U35:X35)</f>
        <v>53345</v>
      </c>
      <c r="Z35" s="134">
        <f>IF(ISERROR(S35/Y35-1),"         /0",IF(S35/Y35&gt;5,"  *  ",(S35/Y35-1)))</f>
        <v>0.4243884150342112</v>
      </c>
    </row>
    <row r="36" spans="1:26" ht="21" customHeight="1">
      <c r="A36" s="142" t="s">
        <v>417</v>
      </c>
      <c r="B36" s="369" t="s">
        <v>418</v>
      </c>
      <c r="C36" s="140">
        <v>4491</v>
      </c>
      <c r="D36" s="136">
        <v>4590</v>
      </c>
      <c r="E36" s="137">
        <v>115</v>
      </c>
      <c r="F36" s="136">
        <v>91</v>
      </c>
      <c r="G36" s="135">
        <f t="shared" si="6"/>
        <v>9287</v>
      </c>
      <c r="H36" s="139">
        <f>G36/$G$9</f>
        <v>0.0025220595344007074</v>
      </c>
      <c r="I36" s="138">
        <v>4440</v>
      </c>
      <c r="J36" s="136">
        <v>4448</v>
      </c>
      <c r="K36" s="137">
        <v>141</v>
      </c>
      <c r="L36" s="136">
        <v>131</v>
      </c>
      <c r="M36" s="135">
        <f>SUM(I36:L36)</f>
        <v>9160</v>
      </c>
      <c r="N36" s="141">
        <f>IF(ISERROR(G36/M36-1),"         /0",(G36/M36-1))</f>
        <v>0.013864628820960734</v>
      </c>
      <c r="O36" s="140">
        <v>29734</v>
      </c>
      <c r="P36" s="136">
        <v>29942</v>
      </c>
      <c r="Q36" s="137">
        <v>882</v>
      </c>
      <c r="R36" s="136">
        <v>844</v>
      </c>
      <c r="S36" s="135">
        <f>SUM(O36:R36)</f>
        <v>61402</v>
      </c>
      <c r="T36" s="139">
        <f>S36/$S$9</f>
        <v>0.0026306154419979758</v>
      </c>
      <c r="U36" s="138">
        <v>29567</v>
      </c>
      <c r="V36" s="136">
        <v>29598</v>
      </c>
      <c r="W36" s="137">
        <v>1136</v>
      </c>
      <c r="X36" s="136">
        <v>833</v>
      </c>
      <c r="Y36" s="135">
        <f>SUM(U36:X36)</f>
        <v>61134</v>
      </c>
      <c r="Z36" s="134">
        <f>IF(ISERROR(S36/Y36-1),"         /0",IF(S36/Y36&gt;5,"  *  ",(S36/Y36-1)))</f>
        <v>0.004383812608368398</v>
      </c>
    </row>
    <row r="37" spans="1:26" ht="21" customHeight="1">
      <c r="A37" s="142" t="s">
        <v>419</v>
      </c>
      <c r="B37" s="369" t="s">
        <v>420</v>
      </c>
      <c r="C37" s="140">
        <v>4515</v>
      </c>
      <c r="D37" s="136">
        <v>4245</v>
      </c>
      <c r="E37" s="137">
        <v>232</v>
      </c>
      <c r="F37" s="136">
        <v>241</v>
      </c>
      <c r="G37" s="135">
        <f t="shared" si="6"/>
        <v>9233</v>
      </c>
      <c r="H37" s="139">
        <f>G37/$G$9</f>
        <v>0.0025073948186843686</v>
      </c>
      <c r="I37" s="138">
        <v>3547</v>
      </c>
      <c r="J37" s="136">
        <v>3214</v>
      </c>
      <c r="K37" s="137">
        <v>266</v>
      </c>
      <c r="L37" s="136">
        <v>289</v>
      </c>
      <c r="M37" s="135">
        <f>SUM(I37:L37)</f>
        <v>7316</v>
      </c>
      <c r="N37" s="141">
        <f>IF(ISERROR(G37/M37-1),"         /0",(G37/M37-1))</f>
        <v>0.2620284308365226</v>
      </c>
      <c r="O37" s="140">
        <v>27656</v>
      </c>
      <c r="P37" s="136">
        <v>25964</v>
      </c>
      <c r="Q37" s="137">
        <v>1559</v>
      </c>
      <c r="R37" s="136">
        <v>1785</v>
      </c>
      <c r="S37" s="135">
        <f>SUM(O37:R37)</f>
        <v>56964</v>
      </c>
      <c r="T37" s="139">
        <f>S37/$S$9</f>
        <v>0.0024404804084227336</v>
      </c>
      <c r="U37" s="138">
        <v>23346</v>
      </c>
      <c r="V37" s="136">
        <v>20738</v>
      </c>
      <c r="W37" s="137">
        <v>3640</v>
      </c>
      <c r="X37" s="136">
        <v>3623</v>
      </c>
      <c r="Y37" s="135">
        <f>SUM(U37:X37)</f>
        <v>51347</v>
      </c>
      <c r="Z37" s="134">
        <f>IF(ISERROR(S37/Y37-1),"         /0",IF(S37/Y37&gt;5,"  *  ",(S37/Y37-1)))</f>
        <v>0.10939295382398195</v>
      </c>
    </row>
    <row r="38" spans="1:26" ht="21" customHeight="1">
      <c r="A38" s="142" t="s">
        <v>421</v>
      </c>
      <c r="B38" s="369" t="s">
        <v>422</v>
      </c>
      <c r="C38" s="140">
        <v>1691</v>
      </c>
      <c r="D38" s="136">
        <v>1548</v>
      </c>
      <c r="E38" s="137">
        <v>3012</v>
      </c>
      <c r="F38" s="136">
        <v>2750</v>
      </c>
      <c r="G38" s="135">
        <f t="shared" si="6"/>
        <v>9001</v>
      </c>
      <c r="H38" s="139">
        <f aca="true" t="shared" si="15" ref="H38:H50">G38/$G$9</f>
        <v>0.002444390854866024</v>
      </c>
      <c r="I38" s="138">
        <v>1536</v>
      </c>
      <c r="J38" s="136">
        <v>1490</v>
      </c>
      <c r="K38" s="137">
        <v>565</v>
      </c>
      <c r="L38" s="136">
        <v>1566</v>
      </c>
      <c r="M38" s="135">
        <f aca="true" t="shared" si="16" ref="M38:M50">SUM(I38:L38)</f>
        <v>5157</v>
      </c>
      <c r="N38" s="141">
        <f aca="true" t="shared" si="17" ref="N38:N50">IF(ISERROR(G38/M38-1),"         /0",(G38/M38-1))</f>
        <v>0.7453946092689547</v>
      </c>
      <c r="O38" s="140">
        <v>8902</v>
      </c>
      <c r="P38" s="136">
        <v>8867</v>
      </c>
      <c r="Q38" s="137">
        <v>13834</v>
      </c>
      <c r="R38" s="136">
        <v>13868</v>
      </c>
      <c r="S38" s="135">
        <f aca="true" t="shared" si="18" ref="S38:S50">SUM(O38:R38)</f>
        <v>45471</v>
      </c>
      <c r="T38" s="139">
        <f aca="true" t="shared" si="19" ref="T38:T50">S38/$S$9</f>
        <v>0.0019480915078188</v>
      </c>
      <c r="U38" s="138">
        <v>9323</v>
      </c>
      <c r="V38" s="136">
        <v>9521</v>
      </c>
      <c r="W38" s="137">
        <v>7261</v>
      </c>
      <c r="X38" s="136">
        <v>7579</v>
      </c>
      <c r="Y38" s="135">
        <f aca="true" t="shared" si="20" ref="Y38:Y50">SUM(U38:X38)</f>
        <v>33684</v>
      </c>
      <c r="Z38" s="134">
        <f aca="true" t="shared" si="21" ref="Z38:Z50">IF(ISERROR(S38/Y38-1),"         /0",IF(S38/Y38&gt;5,"  *  ",(S38/Y38-1)))</f>
        <v>0.3499287495546848</v>
      </c>
    </row>
    <row r="39" spans="1:26" ht="21" customHeight="1">
      <c r="A39" s="142" t="s">
        <v>423</v>
      </c>
      <c r="B39" s="369" t="s">
        <v>424</v>
      </c>
      <c r="C39" s="140">
        <v>3558</v>
      </c>
      <c r="D39" s="136">
        <v>3384</v>
      </c>
      <c r="E39" s="137">
        <v>112</v>
      </c>
      <c r="F39" s="136">
        <v>107</v>
      </c>
      <c r="G39" s="135">
        <f t="shared" si="6"/>
        <v>7161</v>
      </c>
      <c r="H39" s="139">
        <f t="shared" si="15"/>
        <v>0.0019447042452722587</v>
      </c>
      <c r="I39" s="138">
        <v>3505</v>
      </c>
      <c r="J39" s="136">
        <v>3316</v>
      </c>
      <c r="K39" s="137">
        <v>63</v>
      </c>
      <c r="L39" s="136">
        <v>54</v>
      </c>
      <c r="M39" s="135">
        <f t="shared" si="16"/>
        <v>6938</v>
      </c>
      <c r="N39" s="141">
        <f t="shared" si="17"/>
        <v>0.032141827616027685</v>
      </c>
      <c r="O39" s="140">
        <v>23694</v>
      </c>
      <c r="P39" s="136">
        <v>23063</v>
      </c>
      <c r="Q39" s="137">
        <v>565</v>
      </c>
      <c r="R39" s="136">
        <v>585</v>
      </c>
      <c r="S39" s="135">
        <f t="shared" si="18"/>
        <v>47907</v>
      </c>
      <c r="T39" s="139">
        <f t="shared" si="19"/>
        <v>0.002052455848014674</v>
      </c>
      <c r="U39" s="138">
        <v>22615</v>
      </c>
      <c r="V39" s="136">
        <v>21284</v>
      </c>
      <c r="W39" s="137">
        <v>564</v>
      </c>
      <c r="X39" s="136">
        <v>518</v>
      </c>
      <c r="Y39" s="135">
        <f t="shared" si="20"/>
        <v>44981</v>
      </c>
      <c r="Z39" s="134">
        <f t="shared" si="21"/>
        <v>0.06504968764589503</v>
      </c>
    </row>
    <row r="40" spans="1:26" ht="21" customHeight="1">
      <c r="A40" s="142" t="s">
        <v>425</v>
      </c>
      <c r="B40" s="369" t="s">
        <v>426</v>
      </c>
      <c r="C40" s="140">
        <v>3457</v>
      </c>
      <c r="D40" s="136">
        <v>3518</v>
      </c>
      <c r="E40" s="137">
        <v>20</v>
      </c>
      <c r="F40" s="136">
        <v>24</v>
      </c>
      <c r="G40" s="135">
        <f t="shared" si="6"/>
        <v>7019</v>
      </c>
      <c r="H40" s="139">
        <f t="shared" si="15"/>
        <v>0.0019061414743144788</v>
      </c>
      <c r="I40" s="138">
        <v>2692</v>
      </c>
      <c r="J40" s="136">
        <v>2760</v>
      </c>
      <c r="K40" s="137">
        <v>138</v>
      </c>
      <c r="L40" s="136">
        <v>115</v>
      </c>
      <c r="M40" s="135">
        <f t="shared" si="16"/>
        <v>5705</v>
      </c>
      <c r="N40" s="141">
        <f t="shared" si="17"/>
        <v>0.23032427695004376</v>
      </c>
      <c r="O40" s="140">
        <v>19779</v>
      </c>
      <c r="P40" s="136">
        <v>19913</v>
      </c>
      <c r="Q40" s="137">
        <v>467</v>
      </c>
      <c r="R40" s="136">
        <v>383</v>
      </c>
      <c r="S40" s="135">
        <f t="shared" si="18"/>
        <v>40542</v>
      </c>
      <c r="T40" s="139">
        <f t="shared" si="19"/>
        <v>0.001736920804688478</v>
      </c>
      <c r="U40" s="138">
        <v>17652</v>
      </c>
      <c r="V40" s="136">
        <v>18005</v>
      </c>
      <c r="W40" s="137">
        <v>407</v>
      </c>
      <c r="X40" s="136">
        <v>383</v>
      </c>
      <c r="Y40" s="135">
        <f t="shared" si="20"/>
        <v>36447</v>
      </c>
      <c r="Z40" s="134">
        <f t="shared" si="21"/>
        <v>0.11235492633138522</v>
      </c>
    </row>
    <row r="41" spans="1:26" ht="21" customHeight="1">
      <c r="A41" s="142" t="s">
        <v>427</v>
      </c>
      <c r="B41" s="369" t="s">
        <v>428</v>
      </c>
      <c r="C41" s="140">
        <v>3387</v>
      </c>
      <c r="D41" s="136">
        <v>3148</v>
      </c>
      <c r="E41" s="137">
        <v>0</v>
      </c>
      <c r="F41" s="136">
        <v>0</v>
      </c>
      <c r="G41" s="135">
        <f t="shared" si="6"/>
        <v>6535</v>
      </c>
      <c r="H41" s="139">
        <f t="shared" si="15"/>
        <v>0.0017747021704865534</v>
      </c>
      <c r="I41" s="138">
        <v>3668</v>
      </c>
      <c r="J41" s="136">
        <v>3370</v>
      </c>
      <c r="K41" s="137">
        <v>6</v>
      </c>
      <c r="L41" s="136">
        <v>6</v>
      </c>
      <c r="M41" s="135">
        <f t="shared" si="16"/>
        <v>7050</v>
      </c>
      <c r="N41" s="141">
        <f t="shared" si="17"/>
        <v>-0.07304964539007097</v>
      </c>
      <c r="O41" s="140">
        <v>22549</v>
      </c>
      <c r="P41" s="136">
        <v>21128</v>
      </c>
      <c r="Q41" s="137">
        <v>66</v>
      </c>
      <c r="R41" s="136">
        <v>62</v>
      </c>
      <c r="S41" s="135">
        <f t="shared" si="18"/>
        <v>43805</v>
      </c>
      <c r="T41" s="139">
        <f t="shared" si="19"/>
        <v>0.0018767158958457595</v>
      </c>
      <c r="U41" s="138">
        <v>21535</v>
      </c>
      <c r="V41" s="136">
        <v>19925</v>
      </c>
      <c r="W41" s="137">
        <v>18</v>
      </c>
      <c r="X41" s="136">
        <v>18</v>
      </c>
      <c r="Y41" s="135">
        <f t="shared" si="20"/>
        <v>41496</v>
      </c>
      <c r="Z41" s="134">
        <f t="shared" si="21"/>
        <v>0.05564391748602282</v>
      </c>
    </row>
    <row r="42" spans="1:26" ht="21" customHeight="1">
      <c r="A42" s="142" t="s">
        <v>429</v>
      </c>
      <c r="B42" s="369" t="s">
        <v>430</v>
      </c>
      <c r="C42" s="140">
        <v>2575</v>
      </c>
      <c r="D42" s="136">
        <v>2493</v>
      </c>
      <c r="E42" s="137">
        <v>450</v>
      </c>
      <c r="F42" s="136">
        <v>415</v>
      </c>
      <c r="G42" s="135">
        <f t="shared" si="6"/>
        <v>5933</v>
      </c>
      <c r="H42" s="139">
        <f t="shared" si="15"/>
        <v>0.0016112177471303323</v>
      </c>
      <c r="I42" s="138">
        <v>2310</v>
      </c>
      <c r="J42" s="136">
        <v>2278</v>
      </c>
      <c r="K42" s="137">
        <v>471</v>
      </c>
      <c r="L42" s="136">
        <v>461</v>
      </c>
      <c r="M42" s="135">
        <f t="shared" si="16"/>
        <v>5520</v>
      </c>
      <c r="N42" s="141">
        <f t="shared" si="17"/>
        <v>0.07481884057971011</v>
      </c>
      <c r="O42" s="140">
        <v>16811</v>
      </c>
      <c r="P42" s="136">
        <v>16248</v>
      </c>
      <c r="Q42" s="137">
        <v>2602</v>
      </c>
      <c r="R42" s="136">
        <v>2421</v>
      </c>
      <c r="S42" s="135">
        <f t="shared" si="18"/>
        <v>38082</v>
      </c>
      <c r="T42" s="139">
        <f t="shared" si="19"/>
        <v>0.0016315282443921518</v>
      </c>
      <c r="U42" s="138">
        <v>15002</v>
      </c>
      <c r="V42" s="136">
        <v>14761</v>
      </c>
      <c r="W42" s="137">
        <v>3341</v>
      </c>
      <c r="X42" s="136">
        <v>3272</v>
      </c>
      <c r="Y42" s="135">
        <f t="shared" si="20"/>
        <v>36376</v>
      </c>
      <c r="Z42" s="134">
        <f t="shared" si="21"/>
        <v>0.04689905432153063</v>
      </c>
    </row>
    <row r="43" spans="1:26" ht="21" customHeight="1">
      <c r="A43" s="142" t="s">
        <v>431</v>
      </c>
      <c r="B43" s="369" t="s">
        <v>431</v>
      </c>
      <c r="C43" s="140">
        <v>1856</v>
      </c>
      <c r="D43" s="136">
        <v>1961</v>
      </c>
      <c r="E43" s="137">
        <v>109</v>
      </c>
      <c r="F43" s="136">
        <v>41</v>
      </c>
      <c r="G43" s="135">
        <f t="shared" si="6"/>
        <v>3967</v>
      </c>
      <c r="H43" s="139">
        <f t="shared" si="15"/>
        <v>0.0010773134675317762</v>
      </c>
      <c r="I43" s="138">
        <v>288</v>
      </c>
      <c r="J43" s="136">
        <v>291</v>
      </c>
      <c r="K43" s="137">
        <v>26</v>
      </c>
      <c r="L43" s="136">
        <v>35</v>
      </c>
      <c r="M43" s="135">
        <f t="shared" si="16"/>
        <v>640</v>
      </c>
      <c r="N43" s="141">
        <f t="shared" si="17"/>
        <v>5.1984375</v>
      </c>
      <c r="O43" s="140">
        <v>11521</v>
      </c>
      <c r="P43" s="136">
        <v>12072</v>
      </c>
      <c r="Q43" s="137">
        <v>731</v>
      </c>
      <c r="R43" s="136">
        <v>282</v>
      </c>
      <c r="S43" s="135">
        <f t="shared" si="18"/>
        <v>24606</v>
      </c>
      <c r="T43" s="139">
        <f t="shared" si="19"/>
        <v>0.0010541826579883748</v>
      </c>
      <c r="U43" s="138">
        <v>1996</v>
      </c>
      <c r="V43" s="136">
        <v>1776</v>
      </c>
      <c r="W43" s="137">
        <v>362</v>
      </c>
      <c r="X43" s="136">
        <v>133</v>
      </c>
      <c r="Y43" s="135">
        <f t="shared" si="20"/>
        <v>4267</v>
      </c>
      <c r="Z43" s="134" t="str">
        <f t="shared" si="21"/>
        <v>  *  </v>
      </c>
    </row>
    <row r="44" spans="1:26" ht="21" customHeight="1">
      <c r="A44" s="142" t="s">
        <v>432</v>
      </c>
      <c r="B44" s="369" t="s">
        <v>433</v>
      </c>
      <c r="C44" s="140">
        <v>1442</v>
      </c>
      <c r="D44" s="136">
        <v>1808</v>
      </c>
      <c r="E44" s="137">
        <v>274</v>
      </c>
      <c r="F44" s="136">
        <v>345</v>
      </c>
      <c r="G44" s="135">
        <f t="shared" si="6"/>
        <v>3869</v>
      </c>
      <c r="H44" s="139">
        <f t="shared" si="15"/>
        <v>0.001050699724194717</v>
      </c>
      <c r="I44" s="138">
        <v>1513</v>
      </c>
      <c r="J44" s="136">
        <v>1662</v>
      </c>
      <c r="K44" s="137">
        <v>195</v>
      </c>
      <c r="L44" s="136">
        <v>183</v>
      </c>
      <c r="M44" s="135">
        <f t="shared" si="16"/>
        <v>3553</v>
      </c>
      <c r="N44" s="141">
        <f t="shared" si="17"/>
        <v>0.08893892485223764</v>
      </c>
      <c r="O44" s="140">
        <v>8372</v>
      </c>
      <c r="P44" s="136">
        <v>8092</v>
      </c>
      <c r="Q44" s="137">
        <v>2739</v>
      </c>
      <c r="R44" s="136">
        <v>2422</v>
      </c>
      <c r="S44" s="135">
        <f t="shared" si="18"/>
        <v>21625</v>
      </c>
      <c r="T44" s="139">
        <f t="shared" si="19"/>
        <v>0.0009264691530114039</v>
      </c>
      <c r="U44" s="138">
        <v>7947</v>
      </c>
      <c r="V44" s="136">
        <v>7811</v>
      </c>
      <c r="W44" s="137">
        <v>1817</v>
      </c>
      <c r="X44" s="136">
        <v>1541</v>
      </c>
      <c r="Y44" s="135">
        <f t="shared" si="20"/>
        <v>19116</v>
      </c>
      <c r="Z44" s="134">
        <f t="shared" si="21"/>
        <v>0.13125130780498018</v>
      </c>
    </row>
    <row r="45" spans="1:26" ht="21" customHeight="1">
      <c r="A45" s="142" t="s">
        <v>434</v>
      </c>
      <c r="B45" s="369" t="s">
        <v>435</v>
      </c>
      <c r="C45" s="140">
        <v>1862</v>
      </c>
      <c r="D45" s="136">
        <v>1800</v>
      </c>
      <c r="E45" s="137">
        <v>32</v>
      </c>
      <c r="F45" s="136">
        <v>32</v>
      </c>
      <c r="G45" s="135">
        <f t="shared" si="6"/>
        <v>3726</v>
      </c>
      <c r="H45" s="139">
        <f t="shared" si="15"/>
        <v>0.0010118653844273754</v>
      </c>
      <c r="I45" s="138">
        <v>956</v>
      </c>
      <c r="J45" s="136">
        <v>873</v>
      </c>
      <c r="K45" s="137">
        <v>12</v>
      </c>
      <c r="L45" s="136">
        <v>20</v>
      </c>
      <c r="M45" s="135">
        <f t="shared" si="16"/>
        <v>1861</v>
      </c>
      <c r="N45" s="141">
        <f t="shared" si="17"/>
        <v>1.00214938205266</v>
      </c>
      <c r="O45" s="140">
        <v>10255</v>
      </c>
      <c r="P45" s="136">
        <v>10142</v>
      </c>
      <c r="Q45" s="137">
        <v>425</v>
      </c>
      <c r="R45" s="136">
        <v>332</v>
      </c>
      <c r="S45" s="135">
        <f t="shared" si="18"/>
        <v>21154</v>
      </c>
      <c r="T45" s="139">
        <f t="shared" si="19"/>
        <v>0.0009062903335400342</v>
      </c>
      <c r="U45" s="138">
        <v>10508</v>
      </c>
      <c r="V45" s="136">
        <v>9898</v>
      </c>
      <c r="W45" s="137">
        <v>290</v>
      </c>
      <c r="X45" s="136">
        <v>255</v>
      </c>
      <c r="Y45" s="135">
        <f t="shared" si="20"/>
        <v>20951</v>
      </c>
      <c r="Z45" s="134">
        <f t="shared" si="21"/>
        <v>0.009689274974941542</v>
      </c>
    </row>
    <row r="46" spans="1:26" ht="21" customHeight="1">
      <c r="A46" s="142" t="s">
        <v>436</v>
      </c>
      <c r="B46" s="369" t="s">
        <v>437</v>
      </c>
      <c r="C46" s="140">
        <v>1512</v>
      </c>
      <c r="D46" s="136">
        <v>1507</v>
      </c>
      <c r="E46" s="137">
        <v>164</v>
      </c>
      <c r="F46" s="136">
        <v>232</v>
      </c>
      <c r="G46" s="135">
        <f t="shared" si="6"/>
        <v>3415</v>
      </c>
      <c r="H46" s="139">
        <f t="shared" si="15"/>
        <v>0.0009274074846536465</v>
      </c>
      <c r="I46" s="138">
        <v>1280</v>
      </c>
      <c r="J46" s="136">
        <v>1197</v>
      </c>
      <c r="K46" s="137">
        <v>145</v>
      </c>
      <c r="L46" s="136">
        <v>123</v>
      </c>
      <c r="M46" s="135">
        <f t="shared" si="16"/>
        <v>2745</v>
      </c>
      <c r="N46" s="141">
        <f t="shared" si="17"/>
        <v>0.24408014571948988</v>
      </c>
      <c r="O46" s="140">
        <v>9161</v>
      </c>
      <c r="P46" s="136">
        <v>9244</v>
      </c>
      <c r="Q46" s="137">
        <v>1474</v>
      </c>
      <c r="R46" s="136">
        <v>1111</v>
      </c>
      <c r="S46" s="135">
        <f t="shared" si="18"/>
        <v>20990</v>
      </c>
      <c r="T46" s="139">
        <f t="shared" si="19"/>
        <v>0.0008992641628536124</v>
      </c>
      <c r="U46" s="138">
        <v>8816</v>
      </c>
      <c r="V46" s="136">
        <v>9256</v>
      </c>
      <c r="W46" s="137">
        <v>1018</v>
      </c>
      <c r="X46" s="136">
        <v>890</v>
      </c>
      <c r="Y46" s="135">
        <f t="shared" si="20"/>
        <v>19980</v>
      </c>
      <c r="Z46" s="134">
        <f t="shared" si="21"/>
        <v>0.05055055055055058</v>
      </c>
    </row>
    <row r="47" spans="1:26" ht="21" customHeight="1">
      <c r="A47" s="142" t="s">
        <v>438</v>
      </c>
      <c r="B47" s="369" t="s">
        <v>439</v>
      </c>
      <c r="C47" s="140">
        <v>931</v>
      </c>
      <c r="D47" s="136">
        <v>1119</v>
      </c>
      <c r="E47" s="137">
        <v>542</v>
      </c>
      <c r="F47" s="136">
        <v>549</v>
      </c>
      <c r="G47" s="135">
        <f t="shared" si="6"/>
        <v>3141</v>
      </c>
      <c r="H47" s="139">
        <f t="shared" si="15"/>
        <v>0.0008529976308337053</v>
      </c>
      <c r="I47" s="138">
        <v>740</v>
      </c>
      <c r="J47" s="136">
        <v>751</v>
      </c>
      <c r="K47" s="137">
        <v>553</v>
      </c>
      <c r="L47" s="136">
        <v>484</v>
      </c>
      <c r="M47" s="135">
        <f t="shared" si="16"/>
        <v>2528</v>
      </c>
      <c r="N47" s="141">
        <f t="shared" si="17"/>
        <v>0.24248417721518978</v>
      </c>
      <c r="O47" s="140">
        <v>6790</v>
      </c>
      <c r="P47" s="136">
        <v>6688</v>
      </c>
      <c r="Q47" s="137">
        <v>3869</v>
      </c>
      <c r="R47" s="136">
        <v>3366</v>
      </c>
      <c r="S47" s="135">
        <f t="shared" si="18"/>
        <v>20713</v>
      </c>
      <c r="T47" s="139">
        <f t="shared" si="19"/>
        <v>0.0008873967891942293</v>
      </c>
      <c r="U47" s="138">
        <v>5256</v>
      </c>
      <c r="V47" s="136">
        <v>5059</v>
      </c>
      <c r="W47" s="137">
        <v>2915</v>
      </c>
      <c r="X47" s="136">
        <v>2484</v>
      </c>
      <c r="Y47" s="135">
        <f t="shared" si="20"/>
        <v>15714</v>
      </c>
      <c r="Z47" s="134">
        <f t="shared" si="21"/>
        <v>0.318123965890289</v>
      </c>
    </row>
    <row r="48" spans="1:26" ht="21" customHeight="1">
      <c r="A48" s="142" t="s">
        <v>440</v>
      </c>
      <c r="B48" s="369" t="s">
        <v>441</v>
      </c>
      <c r="C48" s="140">
        <v>311</v>
      </c>
      <c r="D48" s="136">
        <v>329</v>
      </c>
      <c r="E48" s="137">
        <v>1164</v>
      </c>
      <c r="F48" s="136">
        <v>1108</v>
      </c>
      <c r="G48" s="135">
        <f t="shared" si="6"/>
        <v>2912</v>
      </c>
      <c r="H48" s="139">
        <f t="shared" si="15"/>
        <v>0.0007908083734440465</v>
      </c>
      <c r="I48" s="138">
        <v>71</v>
      </c>
      <c r="J48" s="136">
        <v>68</v>
      </c>
      <c r="K48" s="137">
        <v>794</v>
      </c>
      <c r="L48" s="136">
        <v>892</v>
      </c>
      <c r="M48" s="135">
        <f t="shared" si="16"/>
        <v>1825</v>
      </c>
      <c r="N48" s="141">
        <f t="shared" si="17"/>
        <v>0.5956164383561644</v>
      </c>
      <c r="O48" s="140">
        <v>440</v>
      </c>
      <c r="P48" s="136">
        <v>484</v>
      </c>
      <c r="Q48" s="137">
        <v>5134</v>
      </c>
      <c r="R48" s="136">
        <v>5010</v>
      </c>
      <c r="S48" s="135">
        <f t="shared" si="18"/>
        <v>11068</v>
      </c>
      <c r="T48" s="139">
        <f t="shared" si="19"/>
        <v>0.0004741808363250968</v>
      </c>
      <c r="U48" s="138">
        <v>276</v>
      </c>
      <c r="V48" s="136">
        <v>323</v>
      </c>
      <c r="W48" s="137">
        <v>3302</v>
      </c>
      <c r="X48" s="136">
        <v>3413</v>
      </c>
      <c r="Y48" s="135">
        <f t="shared" si="20"/>
        <v>7314</v>
      </c>
      <c r="Z48" s="134">
        <f t="shared" si="21"/>
        <v>0.5132622368061253</v>
      </c>
    </row>
    <row r="49" spans="1:26" ht="21" customHeight="1">
      <c r="A49" s="142" t="s">
        <v>442</v>
      </c>
      <c r="B49" s="369" t="s">
        <v>442</v>
      </c>
      <c r="C49" s="140">
        <v>865</v>
      </c>
      <c r="D49" s="136">
        <v>940</v>
      </c>
      <c r="E49" s="137">
        <v>508</v>
      </c>
      <c r="F49" s="136">
        <v>480</v>
      </c>
      <c r="G49" s="135">
        <f t="shared" si="6"/>
        <v>2793</v>
      </c>
      <c r="H49" s="139">
        <f t="shared" si="15"/>
        <v>0.0007584916851061888</v>
      </c>
      <c r="I49" s="138">
        <v>401</v>
      </c>
      <c r="J49" s="136">
        <v>357</v>
      </c>
      <c r="K49" s="137">
        <v>558</v>
      </c>
      <c r="L49" s="136">
        <v>565</v>
      </c>
      <c r="M49" s="135">
        <f t="shared" si="16"/>
        <v>1881</v>
      </c>
      <c r="N49" s="141">
        <f t="shared" si="17"/>
        <v>0.48484848484848486</v>
      </c>
      <c r="O49" s="140">
        <v>4947</v>
      </c>
      <c r="P49" s="136">
        <v>5094</v>
      </c>
      <c r="Q49" s="137">
        <v>4110</v>
      </c>
      <c r="R49" s="136">
        <v>4090</v>
      </c>
      <c r="S49" s="135">
        <f t="shared" si="18"/>
        <v>18241</v>
      </c>
      <c r="T49" s="139">
        <f t="shared" si="19"/>
        <v>0.0007814901188476772</v>
      </c>
      <c r="U49" s="138">
        <v>3055</v>
      </c>
      <c r="V49" s="136">
        <v>3292</v>
      </c>
      <c r="W49" s="137">
        <v>3232</v>
      </c>
      <c r="X49" s="136">
        <v>2948</v>
      </c>
      <c r="Y49" s="135">
        <f t="shared" si="20"/>
        <v>12527</v>
      </c>
      <c r="Z49" s="134">
        <f t="shared" si="21"/>
        <v>0.4561347489422847</v>
      </c>
    </row>
    <row r="50" spans="1:26" ht="21" customHeight="1">
      <c r="A50" s="142" t="s">
        <v>443</v>
      </c>
      <c r="B50" s="369" t="s">
        <v>444</v>
      </c>
      <c r="C50" s="140">
        <v>1259</v>
      </c>
      <c r="D50" s="136">
        <v>1390</v>
      </c>
      <c r="E50" s="137">
        <v>0</v>
      </c>
      <c r="F50" s="136">
        <v>0</v>
      </c>
      <c r="G50" s="135">
        <f t="shared" si="6"/>
        <v>2649</v>
      </c>
      <c r="H50" s="139">
        <f t="shared" si="15"/>
        <v>0.0007193857765292854</v>
      </c>
      <c r="I50" s="138">
        <v>927</v>
      </c>
      <c r="J50" s="136">
        <v>1014</v>
      </c>
      <c r="K50" s="137">
        <v>4</v>
      </c>
      <c r="L50" s="136">
        <v>5</v>
      </c>
      <c r="M50" s="135">
        <f t="shared" si="16"/>
        <v>1950</v>
      </c>
      <c r="N50" s="141">
        <f t="shared" si="17"/>
        <v>0.3584615384615384</v>
      </c>
      <c r="O50" s="140">
        <v>8660</v>
      </c>
      <c r="P50" s="136">
        <v>9295</v>
      </c>
      <c r="Q50" s="137">
        <v>7</v>
      </c>
      <c r="R50" s="136">
        <v>7</v>
      </c>
      <c r="S50" s="135">
        <f t="shared" si="18"/>
        <v>17969</v>
      </c>
      <c r="T50" s="139">
        <f t="shared" si="19"/>
        <v>0.0007698369577092216</v>
      </c>
      <c r="U50" s="138">
        <v>6243</v>
      </c>
      <c r="V50" s="136">
        <v>6808</v>
      </c>
      <c r="W50" s="137">
        <v>16</v>
      </c>
      <c r="X50" s="136">
        <v>17</v>
      </c>
      <c r="Y50" s="135">
        <f t="shared" si="20"/>
        <v>13084</v>
      </c>
      <c r="Z50" s="134">
        <f t="shared" si="21"/>
        <v>0.373356771629471</v>
      </c>
    </row>
    <row r="51" spans="1:26" ht="21" customHeight="1">
      <c r="A51" s="142" t="s">
        <v>445</v>
      </c>
      <c r="B51" s="369" t="s">
        <v>446</v>
      </c>
      <c r="C51" s="140">
        <v>735</v>
      </c>
      <c r="D51" s="136">
        <v>775</v>
      </c>
      <c r="E51" s="137">
        <v>576</v>
      </c>
      <c r="F51" s="136">
        <v>522</v>
      </c>
      <c r="G51" s="135">
        <f t="shared" si="6"/>
        <v>2608</v>
      </c>
      <c r="H51" s="139">
        <f aca="true" t="shared" si="22" ref="H51:H65">G51/$G$9</f>
        <v>0.0007082514553372505</v>
      </c>
      <c r="I51" s="138">
        <v>637</v>
      </c>
      <c r="J51" s="136">
        <v>652</v>
      </c>
      <c r="K51" s="137">
        <v>431</v>
      </c>
      <c r="L51" s="136">
        <v>354</v>
      </c>
      <c r="M51" s="135">
        <f aca="true" t="shared" si="23" ref="M51:M65">SUM(I51:L51)</f>
        <v>2074</v>
      </c>
      <c r="N51" s="141">
        <f aca="true" t="shared" si="24" ref="N51:N65">IF(ISERROR(G51/M51-1),"         /0",(G51/M51-1))</f>
        <v>0.2574734811957571</v>
      </c>
      <c r="O51" s="140">
        <v>4362</v>
      </c>
      <c r="P51" s="136">
        <v>4139</v>
      </c>
      <c r="Q51" s="137">
        <v>3008</v>
      </c>
      <c r="R51" s="136">
        <v>2483</v>
      </c>
      <c r="S51" s="135">
        <f aca="true" t="shared" si="25" ref="S51:S65">SUM(O51:R51)</f>
        <v>13992</v>
      </c>
      <c r="T51" s="139">
        <f aca="true" t="shared" si="26" ref="T51:T65">S51/$S$9</f>
        <v>0.0005994523185634943</v>
      </c>
      <c r="U51" s="138">
        <v>3794</v>
      </c>
      <c r="V51" s="136">
        <v>3418</v>
      </c>
      <c r="W51" s="137">
        <v>2050</v>
      </c>
      <c r="X51" s="136">
        <v>1475</v>
      </c>
      <c r="Y51" s="135">
        <f aca="true" t="shared" si="27" ref="Y51:Y65">SUM(U51:X51)</f>
        <v>10737</v>
      </c>
      <c r="Z51" s="134">
        <f aca="true" t="shared" si="28" ref="Z51:Z65">IF(ISERROR(S51/Y51-1),"         /0",IF(S51/Y51&gt;5,"  *  ",(S51/Y51-1)))</f>
        <v>0.30315730651019845</v>
      </c>
    </row>
    <row r="52" spans="1:26" ht="21" customHeight="1">
      <c r="A52" s="142" t="s">
        <v>447</v>
      </c>
      <c r="B52" s="369" t="s">
        <v>448</v>
      </c>
      <c r="C52" s="140">
        <v>1324</v>
      </c>
      <c r="D52" s="136">
        <v>1238</v>
      </c>
      <c r="E52" s="137">
        <v>5</v>
      </c>
      <c r="F52" s="136">
        <v>2</v>
      </c>
      <c r="G52" s="135">
        <f t="shared" si="6"/>
        <v>2569</v>
      </c>
      <c r="H52" s="139">
        <f t="shared" si="22"/>
        <v>0.0006976602717643391</v>
      </c>
      <c r="I52" s="138">
        <v>1214</v>
      </c>
      <c r="J52" s="136">
        <v>1064</v>
      </c>
      <c r="K52" s="137">
        <v>30</v>
      </c>
      <c r="L52" s="136">
        <v>30</v>
      </c>
      <c r="M52" s="135">
        <f t="shared" si="23"/>
        <v>2338</v>
      </c>
      <c r="N52" s="141">
        <f t="shared" si="24"/>
        <v>0.0988023952095809</v>
      </c>
      <c r="O52" s="140">
        <v>10433</v>
      </c>
      <c r="P52" s="136">
        <v>10483</v>
      </c>
      <c r="Q52" s="137">
        <v>176</v>
      </c>
      <c r="R52" s="136">
        <v>171</v>
      </c>
      <c r="S52" s="135">
        <f t="shared" si="25"/>
        <v>21263</v>
      </c>
      <c r="T52" s="139">
        <f t="shared" si="26"/>
        <v>0.0009109601664962535</v>
      </c>
      <c r="U52" s="138">
        <v>9526</v>
      </c>
      <c r="V52" s="136">
        <v>9267</v>
      </c>
      <c r="W52" s="137">
        <v>164</v>
      </c>
      <c r="X52" s="136">
        <v>168</v>
      </c>
      <c r="Y52" s="135">
        <f t="shared" si="27"/>
        <v>19125</v>
      </c>
      <c r="Z52" s="134">
        <f t="shared" si="28"/>
        <v>0.11179084967320252</v>
      </c>
    </row>
    <row r="53" spans="1:26" ht="21" customHeight="1">
      <c r="A53" s="142" t="s">
        <v>449</v>
      </c>
      <c r="B53" s="369" t="s">
        <v>450</v>
      </c>
      <c r="C53" s="140">
        <v>1036</v>
      </c>
      <c r="D53" s="136">
        <v>1097</v>
      </c>
      <c r="E53" s="137">
        <v>68</v>
      </c>
      <c r="F53" s="136">
        <v>163</v>
      </c>
      <c r="G53" s="135">
        <f t="shared" si="6"/>
        <v>2364</v>
      </c>
      <c r="H53" s="139">
        <f t="shared" si="22"/>
        <v>0.0006419886658041641</v>
      </c>
      <c r="I53" s="138">
        <v>842</v>
      </c>
      <c r="J53" s="136">
        <v>890</v>
      </c>
      <c r="K53" s="137">
        <v>76</v>
      </c>
      <c r="L53" s="136">
        <v>105</v>
      </c>
      <c r="M53" s="135">
        <f t="shared" si="23"/>
        <v>1913</v>
      </c>
      <c r="N53" s="141">
        <f t="shared" si="24"/>
        <v>0.23575535807631987</v>
      </c>
      <c r="O53" s="140">
        <v>7037</v>
      </c>
      <c r="P53" s="136">
        <v>6955</v>
      </c>
      <c r="Q53" s="137">
        <v>708</v>
      </c>
      <c r="R53" s="136">
        <v>854</v>
      </c>
      <c r="S53" s="135">
        <f t="shared" si="25"/>
        <v>15554</v>
      </c>
      <c r="T53" s="139">
        <f t="shared" si="26"/>
        <v>0.0006663723101012428</v>
      </c>
      <c r="U53" s="138">
        <v>6523</v>
      </c>
      <c r="V53" s="136">
        <v>6920</v>
      </c>
      <c r="W53" s="137">
        <v>463</v>
      </c>
      <c r="X53" s="136">
        <v>551</v>
      </c>
      <c r="Y53" s="135">
        <f t="shared" si="27"/>
        <v>14457</v>
      </c>
      <c r="Z53" s="134">
        <f t="shared" si="28"/>
        <v>0.07588019644462896</v>
      </c>
    </row>
    <row r="54" spans="1:26" ht="21" customHeight="1">
      <c r="A54" s="142" t="s">
        <v>451</v>
      </c>
      <c r="B54" s="369" t="s">
        <v>451</v>
      </c>
      <c r="C54" s="140">
        <v>446</v>
      </c>
      <c r="D54" s="136">
        <v>462</v>
      </c>
      <c r="E54" s="137">
        <v>437</v>
      </c>
      <c r="F54" s="136">
        <v>359</v>
      </c>
      <c r="G54" s="135">
        <f t="shared" si="6"/>
        <v>1704</v>
      </c>
      <c r="H54" s="139">
        <f t="shared" si="22"/>
        <v>0.0004627532514933569</v>
      </c>
      <c r="I54" s="138">
        <v>597</v>
      </c>
      <c r="J54" s="136">
        <v>650</v>
      </c>
      <c r="K54" s="137">
        <v>430</v>
      </c>
      <c r="L54" s="136">
        <v>406</v>
      </c>
      <c r="M54" s="135">
        <f t="shared" si="23"/>
        <v>2083</v>
      </c>
      <c r="N54" s="141">
        <f t="shared" si="24"/>
        <v>-0.1819491118578973</v>
      </c>
      <c r="O54" s="140">
        <v>3265</v>
      </c>
      <c r="P54" s="136">
        <v>3322</v>
      </c>
      <c r="Q54" s="137">
        <v>2779</v>
      </c>
      <c r="R54" s="136">
        <v>2741</v>
      </c>
      <c r="S54" s="135">
        <f t="shared" si="25"/>
        <v>12107</v>
      </c>
      <c r="T54" s="139">
        <f t="shared" si="26"/>
        <v>0.0005186941981738297</v>
      </c>
      <c r="U54" s="138">
        <v>3641</v>
      </c>
      <c r="V54" s="136">
        <v>3763</v>
      </c>
      <c r="W54" s="137">
        <v>3712</v>
      </c>
      <c r="X54" s="136">
        <v>3612</v>
      </c>
      <c r="Y54" s="135">
        <f t="shared" si="27"/>
        <v>14728</v>
      </c>
      <c r="Z54" s="134">
        <f t="shared" si="28"/>
        <v>-0.17796034763715374</v>
      </c>
    </row>
    <row r="55" spans="1:26" ht="21" customHeight="1">
      <c r="A55" s="142" t="s">
        <v>436</v>
      </c>
      <c r="B55" s="369" t="s">
        <v>452</v>
      </c>
      <c r="C55" s="140">
        <v>0</v>
      </c>
      <c r="D55" s="136">
        <v>0</v>
      </c>
      <c r="E55" s="137">
        <v>596</v>
      </c>
      <c r="F55" s="136">
        <v>553</v>
      </c>
      <c r="G55" s="135">
        <f t="shared" si="6"/>
        <v>1149</v>
      </c>
      <c r="H55" s="139">
        <f t="shared" si="22"/>
        <v>0.0003120325621865417</v>
      </c>
      <c r="I55" s="138"/>
      <c r="J55" s="136"/>
      <c r="K55" s="137">
        <v>443</v>
      </c>
      <c r="L55" s="136">
        <v>535</v>
      </c>
      <c r="M55" s="135">
        <f t="shared" si="23"/>
        <v>978</v>
      </c>
      <c r="N55" s="141">
        <f t="shared" si="24"/>
        <v>0.17484662576687127</v>
      </c>
      <c r="O55" s="140"/>
      <c r="P55" s="136"/>
      <c r="Q55" s="137">
        <v>3453</v>
      </c>
      <c r="R55" s="136">
        <v>3997</v>
      </c>
      <c r="S55" s="135">
        <f t="shared" si="25"/>
        <v>7450</v>
      </c>
      <c r="T55" s="139">
        <f t="shared" si="26"/>
        <v>0.00031917665618196343</v>
      </c>
      <c r="U55" s="138"/>
      <c r="V55" s="136"/>
      <c r="W55" s="137">
        <v>2799</v>
      </c>
      <c r="X55" s="136">
        <v>3201</v>
      </c>
      <c r="Y55" s="135">
        <f t="shared" si="27"/>
        <v>6000</v>
      </c>
      <c r="Z55" s="134">
        <f t="shared" si="28"/>
        <v>0.2416666666666667</v>
      </c>
    </row>
    <row r="56" spans="1:26" ht="21" customHeight="1">
      <c r="A56" s="142" t="s">
        <v>453</v>
      </c>
      <c r="B56" s="369" t="s">
        <v>453</v>
      </c>
      <c r="C56" s="140">
        <v>574</v>
      </c>
      <c r="D56" s="136">
        <v>464</v>
      </c>
      <c r="E56" s="137">
        <v>10</v>
      </c>
      <c r="F56" s="136">
        <v>8</v>
      </c>
      <c r="G56" s="135">
        <f t="shared" si="6"/>
        <v>1056</v>
      </c>
      <c r="H56" s="139">
        <f t="shared" si="22"/>
        <v>0.00028677666289729156</v>
      </c>
      <c r="I56" s="138">
        <v>799</v>
      </c>
      <c r="J56" s="136">
        <v>616</v>
      </c>
      <c r="K56" s="137"/>
      <c r="L56" s="136"/>
      <c r="M56" s="135">
        <f t="shared" si="23"/>
        <v>1415</v>
      </c>
      <c r="N56" s="141">
        <f t="shared" si="24"/>
        <v>-0.2537102473498233</v>
      </c>
      <c r="O56" s="140">
        <v>3573</v>
      </c>
      <c r="P56" s="136">
        <v>3034</v>
      </c>
      <c r="Q56" s="137">
        <v>30</v>
      </c>
      <c r="R56" s="136">
        <v>27</v>
      </c>
      <c r="S56" s="135">
        <f t="shared" si="25"/>
        <v>6664</v>
      </c>
      <c r="T56" s="139">
        <f t="shared" si="26"/>
        <v>0.00028550244789216165</v>
      </c>
      <c r="U56" s="138">
        <v>2917</v>
      </c>
      <c r="V56" s="136">
        <v>2522</v>
      </c>
      <c r="W56" s="137">
        <v>28</v>
      </c>
      <c r="X56" s="136">
        <v>43</v>
      </c>
      <c r="Y56" s="135">
        <f t="shared" si="27"/>
        <v>5510</v>
      </c>
      <c r="Z56" s="134">
        <f t="shared" si="28"/>
        <v>0.20943738656987287</v>
      </c>
    </row>
    <row r="57" spans="1:26" ht="21" customHeight="1">
      <c r="A57" s="142" t="s">
        <v>454</v>
      </c>
      <c r="B57" s="369" t="s">
        <v>455</v>
      </c>
      <c r="C57" s="140">
        <v>409</v>
      </c>
      <c r="D57" s="136">
        <v>534</v>
      </c>
      <c r="E57" s="137">
        <v>16</v>
      </c>
      <c r="F57" s="136">
        <v>34</v>
      </c>
      <c r="G57" s="135">
        <f t="shared" si="6"/>
        <v>993</v>
      </c>
      <c r="H57" s="139">
        <f t="shared" si="22"/>
        <v>0.0002696678278948964</v>
      </c>
      <c r="I57" s="138">
        <v>409</v>
      </c>
      <c r="J57" s="136">
        <v>495</v>
      </c>
      <c r="K57" s="137">
        <v>138</v>
      </c>
      <c r="L57" s="136">
        <v>122</v>
      </c>
      <c r="M57" s="135">
        <f t="shared" si="23"/>
        <v>1164</v>
      </c>
      <c r="N57" s="141">
        <f t="shared" si="24"/>
        <v>-0.1469072164948454</v>
      </c>
      <c r="O57" s="140">
        <v>2571</v>
      </c>
      <c r="P57" s="136">
        <v>3200</v>
      </c>
      <c r="Q57" s="137">
        <v>220</v>
      </c>
      <c r="R57" s="136">
        <v>266</v>
      </c>
      <c r="S57" s="135">
        <f t="shared" si="25"/>
        <v>6257</v>
      </c>
      <c r="T57" s="139">
        <f t="shared" si="26"/>
        <v>0.0002680655486886638</v>
      </c>
      <c r="U57" s="138">
        <v>2554</v>
      </c>
      <c r="V57" s="136">
        <v>2998</v>
      </c>
      <c r="W57" s="137">
        <v>884</v>
      </c>
      <c r="X57" s="136">
        <v>845</v>
      </c>
      <c r="Y57" s="135">
        <f t="shared" si="27"/>
        <v>7281</v>
      </c>
      <c r="Z57" s="134">
        <f t="shared" si="28"/>
        <v>-0.14064002197500347</v>
      </c>
    </row>
    <row r="58" spans="1:26" ht="21" customHeight="1">
      <c r="A58" s="142" t="s">
        <v>456</v>
      </c>
      <c r="B58" s="369" t="s">
        <v>456</v>
      </c>
      <c r="C58" s="140">
        <v>0</v>
      </c>
      <c r="D58" s="136">
        <v>0</v>
      </c>
      <c r="E58" s="137">
        <v>492</v>
      </c>
      <c r="F58" s="136">
        <v>451</v>
      </c>
      <c r="G58" s="135">
        <f t="shared" si="6"/>
        <v>943</v>
      </c>
      <c r="H58" s="139">
        <f t="shared" si="22"/>
        <v>0.0002560893874168049</v>
      </c>
      <c r="I58" s="138"/>
      <c r="J58" s="136"/>
      <c r="K58" s="137">
        <v>738</v>
      </c>
      <c r="L58" s="136">
        <v>616</v>
      </c>
      <c r="M58" s="135">
        <f t="shared" si="23"/>
        <v>1354</v>
      </c>
      <c r="N58" s="141">
        <f t="shared" si="24"/>
        <v>-0.30354505169867063</v>
      </c>
      <c r="O58" s="140"/>
      <c r="P58" s="136"/>
      <c r="Q58" s="137">
        <v>3362</v>
      </c>
      <c r="R58" s="136">
        <v>2980</v>
      </c>
      <c r="S58" s="135">
        <f t="shared" si="25"/>
        <v>6342</v>
      </c>
      <c r="T58" s="139">
        <f t="shared" si="26"/>
        <v>0.00027170716154443114</v>
      </c>
      <c r="U58" s="138"/>
      <c r="V58" s="136"/>
      <c r="W58" s="137">
        <v>3780</v>
      </c>
      <c r="X58" s="136">
        <v>3148</v>
      </c>
      <c r="Y58" s="135">
        <f t="shared" si="27"/>
        <v>6928</v>
      </c>
      <c r="Z58" s="134">
        <f t="shared" si="28"/>
        <v>-0.0845842956120092</v>
      </c>
    </row>
    <row r="59" spans="1:26" ht="21" customHeight="1">
      <c r="A59" s="142" t="s">
        <v>417</v>
      </c>
      <c r="B59" s="369" t="s">
        <v>457</v>
      </c>
      <c r="C59" s="140">
        <v>365</v>
      </c>
      <c r="D59" s="136">
        <v>496</v>
      </c>
      <c r="E59" s="137">
        <v>16</v>
      </c>
      <c r="F59" s="136">
        <v>62</v>
      </c>
      <c r="G59" s="135">
        <f t="shared" si="6"/>
        <v>939</v>
      </c>
      <c r="H59" s="139">
        <f t="shared" si="22"/>
        <v>0.0002550031121785576</v>
      </c>
      <c r="I59" s="138">
        <v>355</v>
      </c>
      <c r="J59" s="136">
        <v>274</v>
      </c>
      <c r="K59" s="137">
        <v>58</v>
      </c>
      <c r="L59" s="136">
        <v>56</v>
      </c>
      <c r="M59" s="135">
        <f t="shared" si="23"/>
        <v>743</v>
      </c>
      <c r="N59" s="141">
        <f t="shared" si="24"/>
        <v>0.26379542395693134</v>
      </c>
      <c r="O59" s="140">
        <v>2123</v>
      </c>
      <c r="P59" s="136">
        <v>2494</v>
      </c>
      <c r="Q59" s="137">
        <v>315</v>
      </c>
      <c r="R59" s="136">
        <v>352</v>
      </c>
      <c r="S59" s="135">
        <f t="shared" si="25"/>
        <v>5284</v>
      </c>
      <c r="T59" s="139">
        <f t="shared" si="26"/>
        <v>0.00022637979211617378</v>
      </c>
      <c r="U59" s="138">
        <v>2050</v>
      </c>
      <c r="V59" s="136">
        <v>1790</v>
      </c>
      <c r="W59" s="137">
        <v>299</v>
      </c>
      <c r="X59" s="136">
        <v>256</v>
      </c>
      <c r="Y59" s="135">
        <f t="shared" si="27"/>
        <v>4395</v>
      </c>
      <c r="Z59" s="134">
        <f t="shared" si="28"/>
        <v>0.2022753128555177</v>
      </c>
    </row>
    <row r="60" spans="1:26" ht="21" customHeight="1">
      <c r="A60" s="142" t="s">
        <v>458</v>
      </c>
      <c r="B60" s="369" t="s">
        <v>459</v>
      </c>
      <c r="C60" s="140">
        <v>0</v>
      </c>
      <c r="D60" s="136">
        <v>0</v>
      </c>
      <c r="E60" s="137">
        <v>405</v>
      </c>
      <c r="F60" s="136">
        <v>490</v>
      </c>
      <c r="G60" s="135">
        <f t="shared" si="6"/>
        <v>895</v>
      </c>
      <c r="H60" s="139">
        <f t="shared" si="22"/>
        <v>0.00024305408455783709</v>
      </c>
      <c r="I60" s="138"/>
      <c r="J60" s="136"/>
      <c r="K60" s="137">
        <v>450</v>
      </c>
      <c r="L60" s="136">
        <v>515</v>
      </c>
      <c r="M60" s="135">
        <f t="shared" si="23"/>
        <v>965</v>
      </c>
      <c r="N60" s="141">
        <f t="shared" si="24"/>
        <v>-0.07253886010362698</v>
      </c>
      <c r="O60" s="140"/>
      <c r="P60" s="136"/>
      <c r="Q60" s="137">
        <v>2850</v>
      </c>
      <c r="R60" s="136">
        <v>2958</v>
      </c>
      <c r="S60" s="135">
        <f t="shared" si="25"/>
        <v>5808</v>
      </c>
      <c r="T60" s="139">
        <f t="shared" si="26"/>
        <v>0.00024882926430937495</v>
      </c>
      <c r="U60" s="138"/>
      <c r="V60" s="136"/>
      <c r="W60" s="137">
        <v>2832</v>
      </c>
      <c r="X60" s="136">
        <v>2974</v>
      </c>
      <c r="Y60" s="135">
        <f t="shared" si="27"/>
        <v>5806</v>
      </c>
      <c r="Z60" s="134">
        <f t="shared" si="28"/>
        <v>0.0003444712366518221</v>
      </c>
    </row>
    <row r="61" spans="1:26" ht="21" customHeight="1">
      <c r="A61" s="142" t="s">
        <v>460</v>
      </c>
      <c r="B61" s="369" t="s">
        <v>460</v>
      </c>
      <c r="C61" s="140">
        <v>406</v>
      </c>
      <c r="D61" s="136">
        <v>431</v>
      </c>
      <c r="E61" s="137">
        <v>26</v>
      </c>
      <c r="F61" s="136">
        <v>27</v>
      </c>
      <c r="G61" s="135">
        <f t="shared" si="6"/>
        <v>890</v>
      </c>
      <c r="H61" s="139">
        <f t="shared" si="22"/>
        <v>0.00024169624051002795</v>
      </c>
      <c r="I61" s="138">
        <v>518</v>
      </c>
      <c r="J61" s="136">
        <v>432</v>
      </c>
      <c r="K61" s="137">
        <v>40</v>
      </c>
      <c r="L61" s="136">
        <v>39</v>
      </c>
      <c r="M61" s="135">
        <f t="shared" si="23"/>
        <v>1029</v>
      </c>
      <c r="N61" s="141">
        <f t="shared" si="24"/>
        <v>-0.13508260447035958</v>
      </c>
      <c r="O61" s="140">
        <v>2476</v>
      </c>
      <c r="P61" s="136">
        <v>2463</v>
      </c>
      <c r="Q61" s="137">
        <v>305</v>
      </c>
      <c r="R61" s="136">
        <v>304</v>
      </c>
      <c r="S61" s="135">
        <f t="shared" si="25"/>
        <v>5548</v>
      </c>
      <c r="T61" s="139">
        <f t="shared" si="26"/>
        <v>0.0002376902132211454</v>
      </c>
      <c r="U61" s="138">
        <v>2977</v>
      </c>
      <c r="V61" s="136">
        <v>2817</v>
      </c>
      <c r="W61" s="137">
        <v>204</v>
      </c>
      <c r="X61" s="136">
        <v>183</v>
      </c>
      <c r="Y61" s="135">
        <f t="shared" si="27"/>
        <v>6181</v>
      </c>
      <c r="Z61" s="134">
        <f t="shared" si="28"/>
        <v>-0.10241061316939004</v>
      </c>
    </row>
    <row r="62" spans="1:26" ht="21" customHeight="1">
      <c r="A62" s="142" t="s">
        <v>461</v>
      </c>
      <c r="B62" s="369" t="s">
        <v>462</v>
      </c>
      <c r="C62" s="140">
        <v>0</v>
      </c>
      <c r="D62" s="136">
        <v>0</v>
      </c>
      <c r="E62" s="137">
        <v>399</v>
      </c>
      <c r="F62" s="136">
        <v>489</v>
      </c>
      <c r="G62" s="135">
        <f t="shared" si="6"/>
        <v>888</v>
      </c>
      <c r="H62" s="139">
        <f t="shared" si="22"/>
        <v>0.0002411531028909043</v>
      </c>
      <c r="I62" s="138"/>
      <c r="J62" s="136"/>
      <c r="K62" s="137">
        <v>376</v>
      </c>
      <c r="L62" s="136">
        <v>418</v>
      </c>
      <c r="M62" s="135">
        <f t="shared" si="23"/>
        <v>794</v>
      </c>
      <c r="N62" s="141">
        <f t="shared" si="24"/>
        <v>0.11838790931989918</v>
      </c>
      <c r="O62" s="140"/>
      <c r="P62" s="136"/>
      <c r="Q62" s="137">
        <v>2582</v>
      </c>
      <c r="R62" s="136">
        <v>2772</v>
      </c>
      <c r="S62" s="135">
        <f t="shared" si="25"/>
        <v>5354</v>
      </c>
      <c r="T62" s="139">
        <f t="shared" si="26"/>
        <v>0.00022937876740915868</v>
      </c>
      <c r="U62" s="138"/>
      <c r="V62" s="136"/>
      <c r="W62" s="137">
        <v>2198</v>
      </c>
      <c r="X62" s="136">
        <v>2224</v>
      </c>
      <c r="Y62" s="135">
        <f t="shared" si="27"/>
        <v>4422</v>
      </c>
      <c r="Z62" s="134">
        <f t="shared" si="28"/>
        <v>0.2107643600180913</v>
      </c>
    </row>
    <row r="63" spans="1:26" ht="21" customHeight="1">
      <c r="A63" s="142" t="s">
        <v>463</v>
      </c>
      <c r="B63" s="369" t="s">
        <v>463</v>
      </c>
      <c r="C63" s="140">
        <v>0</v>
      </c>
      <c r="D63" s="136">
        <v>0</v>
      </c>
      <c r="E63" s="137">
        <v>449</v>
      </c>
      <c r="F63" s="136">
        <v>426</v>
      </c>
      <c r="G63" s="135">
        <f t="shared" si="6"/>
        <v>875</v>
      </c>
      <c r="H63" s="139">
        <f t="shared" si="22"/>
        <v>0.0002376227083666005</v>
      </c>
      <c r="I63" s="138"/>
      <c r="J63" s="136"/>
      <c r="K63" s="137">
        <v>198</v>
      </c>
      <c r="L63" s="136">
        <v>177</v>
      </c>
      <c r="M63" s="135">
        <f t="shared" si="23"/>
        <v>375</v>
      </c>
      <c r="N63" s="141">
        <f t="shared" si="24"/>
        <v>1.3333333333333335</v>
      </c>
      <c r="O63" s="140"/>
      <c r="P63" s="136"/>
      <c r="Q63" s="137">
        <v>2722</v>
      </c>
      <c r="R63" s="136">
        <v>2532</v>
      </c>
      <c r="S63" s="135">
        <f t="shared" si="25"/>
        <v>5254</v>
      </c>
      <c r="T63" s="139">
        <f t="shared" si="26"/>
        <v>0.00022509451699060883</v>
      </c>
      <c r="U63" s="138"/>
      <c r="V63" s="136"/>
      <c r="W63" s="137">
        <v>2019</v>
      </c>
      <c r="X63" s="136">
        <v>1831</v>
      </c>
      <c r="Y63" s="135">
        <f t="shared" si="27"/>
        <v>3850</v>
      </c>
      <c r="Z63" s="134">
        <f t="shared" si="28"/>
        <v>0.3646753246753247</v>
      </c>
    </row>
    <row r="64" spans="1:26" ht="21" customHeight="1">
      <c r="A64" s="142" t="s">
        <v>464</v>
      </c>
      <c r="B64" s="369" t="s">
        <v>464</v>
      </c>
      <c r="C64" s="140">
        <v>50</v>
      </c>
      <c r="D64" s="136">
        <v>40</v>
      </c>
      <c r="E64" s="137">
        <v>391</v>
      </c>
      <c r="F64" s="136">
        <v>362</v>
      </c>
      <c r="G64" s="135">
        <f t="shared" si="6"/>
        <v>843</v>
      </c>
      <c r="H64" s="139">
        <f t="shared" si="22"/>
        <v>0.00022893250646062197</v>
      </c>
      <c r="I64" s="138">
        <v>66</v>
      </c>
      <c r="J64" s="136">
        <v>83</v>
      </c>
      <c r="K64" s="137">
        <v>130</v>
      </c>
      <c r="L64" s="136">
        <v>137</v>
      </c>
      <c r="M64" s="135">
        <f t="shared" si="23"/>
        <v>416</v>
      </c>
      <c r="N64" s="141">
        <f t="shared" si="24"/>
        <v>1.0264423076923075</v>
      </c>
      <c r="O64" s="140">
        <v>282</v>
      </c>
      <c r="P64" s="136">
        <v>317</v>
      </c>
      <c r="Q64" s="137">
        <v>2539</v>
      </c>
      <c r="R64" s="136">
        <v>2705</v>
      </c>
      <c r="S64" s="135">
        <f t="shared" si="25"/>
        <v>5843</v>
      </c>
      <c r="T64" s="139">
        <f t="shared" si="26"/>
        <v>0.00025032875195586744</v>
      </c>
      <c r="U64" s="138">
        <v>409</v>
      </c>
      <c r="V64" s="136">
        <v>497</v>
      </c>
      <c r="W64" s="137">
        <v>921</v>
      </c>
      <c r="X64" s="136">
        <v>856</v>
      </c>
      <c r="Y64" s="135">
        <f t="shared" si="27"/>
        <v>2683</v>
      </c>
      <c r="Z64" s="134">
        <f t="shared" si="28"/>
        <v>1.1777860603801713</v>
      </c>
    </row>
    <row r="65" spans="1:26" ht="21" customHeight="1" thickBot="1">
      <c r="A65" s="133" t="s">
        <v>56</v>
      </c>
      <c r="B65" s="370" t="s">
        <v>56</v>
      </c>
      <c r="C65" s="131">
        <v>919</v>
      </c>
      <c r="D65" s="127">
        <v>1033</v>
      </c>
      <c r="E65" s="128">
        <v>7184</v>
      </c>
      <c r="F65" s="127">
        <v>7227</v>
      </c>
      <c r="G65" s="126">
        <f t="shared" si="6"/>
        <v>16363</v>
      </c>
      <c r="H65" s="130">
        <f t="shared" si="22"/>
        <v>0.0044436804308602106</v>
      </c>
      <c r="I65" s="129">
        <v>2335</v>
      </c>
      <c r="J65" s="127">
        <v>2382</v>
      </c>
      <c r="K65" s="128">
        <v>6111</v>
      </c>
      <c r="L65" s="127">
        <v>6141</v>
      </c>
      <c r="M65" s="126">
        <f t="shared" si="23"/>
        <v>16969</v>
      </c>
      <c r="N65" s="132">
        <f t="shared" si="24"/>
        <v>-0.03571218103600682</v>
      </c>
      <c r="O65" s="131">
        <v>7388</v>
      </c>
      <c r="P65" s="127">
        <v>7727</v>
      </c>
      <c r="Q65" s="128">
        <v>50505</v>
      </c>
      <c r="R65" s="127">
        <v>49763</v>
      </c>
      <c r="S65" s="126">
        <f t="shared" si="25"/>
        <v>115383</v>
      </c>
      <c r="T65" s="130">
        <f t="shared" si="26"/>
        <v>0.004943296660435368</v>
      </c>
      <c r="U65" s="129">
        <v>16751</v>
      </c>
      <c r="V65" s="127">
        <v>16745</v>
      </c>
      <c r="W65" s="128">
        <v>42483</v>
      </c>
      <c r="X65" s="127">
        <v>41997</v>
      </c>
      <c r="Y65" s="126">
        <f t="shared" si="27"/>
        <v>117976</v>
      </c>
      <c r="Z65" s="125">
        <f t="shared" si="28"/>
        <v>-0.02197904658574623</v>
      </c>
    </row>
    <row r="66" spans="1:2" ht="15" thickTop="1">
      <c r="A66" s="124" t="s">
        <v>43</v>
      </c>
      <c r="B66" s="124"/>
    </row>
    <row r="67" spans="1:2" ht="15">
      <c r="A67" s="124" t="s">
        <v>147</v>
      </c>
      <c r="B67" s="124"/>
    </row>
    <row r="68" spans="1:3" ht="14.25">
      <c r="A68" s="371" t="s">
        <v>123</v>
      </c>
      <c r="B68" s="372"/>
      <c r="C68" s="372"/>
    </row>
  </sheetData>
  <sheetProtection/>
  <mergeCells count="27"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B5:B8"/>
    <mergeCell ref="O7:P7"/>
    <mergeCell ref="Q7:R7"/>
    <mergeCell ref="S7:S8"/>
    <mergeCell ref="U7:V7"/>
    <mergeCell ref="W7:X7"/>
    <mergeCell ref="M7:M8"/>
  </mergeCells>
  <conditionalFormatting sqref="Z66:Z65536 N66:N65536 Z3 N3 N5:N8 Z5:Z8">
    <cfRule type="cellIs" priority="3" dxfId="93" operator="lessThan" stopIfTrue="1">
      <formula>0</formula>
    </cfRule>
  </conditionalFormatting>
  <conditionalFormatting sqref="N9:N65 Z9:Z65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0"/>
  <sheetViews>
    <sheetView showGridLines="0" zoomScale="80" zoomScaleNormal="80" zoomScalePageLayoutView="0" workbookViewId="0" topLeftCell="A1">
      <selection activeCell="A54" sqref="A54:Z57"/>
    </sheetView>
  </sheetViews>
  <sheetFormatPr defaultColWidth="8.00390625" defaultRowHeight="15"/>
  <cols>
    <col min="1" max="1" width="30.28125" style="123" customWidth="1"/>
    <col min="2" max="2" width="40.28125" style="123" bestFit="1" customWidth="1"/>
    <col min="3" max="3" width="9.7109375" style="123" customWidth="1"/>
    <col min="4" max="4" width="10.28125" style="123" customWidth="1"/>
    <col min="5" max="5" width="8.7109375" style="123" bestFit="1" customWidth="1"/>
    <col min="6" max="6" width="10.7109375" style="123" bestFit="1" customWidth="1"/>
    <col min="7" max="7" width="10.00390625" style="123" customWidth="1"/>
    <col min="8" max="8" width="10.7109375" style="123" customWidth="1"/>
    <col min="9" max="9" width="9.28125" style="123" customWidth="1"/>
    <col min="10" max="10" width="11.7109375" style="123" bestFit="1" customWidth="1"/>
    <col min="11" max="11" width="9.00390625" style="123" bestFit="1" customWidth="1"/>
    <col min="12" max="12" width="10.7109375" style="123" bestFit="1" customWidth="1"/>
    <col min="13" max="13" width="9.8515625" style="123" customWidth="1"/>
    <col min="14" max="14" width="10.00390625" style="123" customWidth="1"/>
    <col min="15" max="15" width="10.28125" style="123" customWidth="1"/>
    <col min="16" max="16" width="12.28125" style="123" bestFit="1" customWidth="1"/>
    <col min="17" max="17" width="9.28125" style="123" customWidth="1"/>
    <col min="18" max="18" width="10.7109375" style="123" bestFit="1" customWidth="1"/>
    <col min="19" max="19" width="11.8515625" style="123" customWidth="1"/>
    <col min="20" max="20" width="10.140625" style="123" customWidth="1"/>
    <col min="21" max="21" width="10.28125" style="123" customWidth="1"/>
    <col min="22" max="22" width="11.7109375" style="123" bestFit="1" customWidth="1"/>
    <col min="23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1:2" ht="18.75" thickBot="1">
      <c r="A1" s="482" t="s">
        <v>28</v>
      </c>
      <c r="B1" s="483"/>
    </row>
    <row r="2" ht="5.25" customHeight="1" thickBot="1"/>
    <row r="3" spans="1:26" ht="24" customHeight="1" thickTop="1">
      <c r="A3" s="589" t="s">
        <v>124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1"/>
    </row>
    <row r="4" spans="1:26" ht="21" customHeight="1" thickBot="1">
      <c r="A4" s="601" t="s">
        <v>45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3"/>
    </row>
    <row r="5" spans="1:26" s="169" customFormat="1" ht="19.5" customHeight="1" thickBot="1" thickTop="1">
      <c r="A5" s="661" t="s">
        <v>121</v>
      </c>
      <c r="B5" s="675" t="s">
        <v>122</v>
      </c>
      <c r="C5" s="678" t="s">
        <v>36</v>
      </c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80"/>
      <c r="O5" s="681" t="s">
        <v>35</v>
      </c>
      <c r="P5" s="679"/>
      <c r="Q5" s="679"/>
      <c r="R5" s="679"/>
      <c r="S5" s="679"/>
      <c r="T5" s="679"/>
      <c r="U5" s="679"/>
      <c r="V5" s="679"/>
      <c r="W5" s="679"/>
      <c r="X5" s="679"/>
      <c r="Y5" s="679"/>
      <c r="Z5" s="680"/>
    </row>
    <row r="6" spans="1:26" s="168" customFormat="1" ht="26.25" customHeight="1" thickBot="1">
      <c r="A6" s="662"/>
      <c r="B6" s="676"/>
      <c r="C6" s="670" t="s">
        <v>155</v>
      </c>
      <c r="D6" s="666"/>
      <c r="E6" s="666"/>
      <c r="F6" s="666"/>
      <c r="G6" s="667"/>
      <c r="H6" s="672" t="s">
        <v>34</v>
      </c>
      <c r="I6" s="670" t="s">
        <v>156</v>
      </c>
      <c r="J6" s="666"/>
      <c r="K6" s="666"/>
      <c r="L6" s="666"/>
      <c r="M6" s="667"/>
      <c r="N6" s="672" t="s">
        <v>33</v>
      </c>
      <c r="O6" s="665" t="s">
        <v>157</v>
      </c>
      <c r="P6" s="666"/>
      <c r="Q6" s="666"/>
      <c r="R6" s="666"/>
      <c r="S6" s="667"/>
      <c r="T6" s="672" t="s">
        <v>34</v>
      </c>
      <c r="U6" s="665" t="s">
        <v>158</v>
      </c>
      <c r="V6" s="666"/>
      <c r="W6" s="666"/>
      <c r="X6" s="666"/>
      <c r="Y6" s="667"/>
      <c r="Z6" s="672" t="s">
        <v>33</v>
      </c>
    </row>
    <row r="7" spans="1:26" s="163" customFormat="1" ht="26.25" customHeight="1">
      <c r="A7" s="663"/>
      <c r="B7" s="676"/>
      <c r="C7" s="605" t="s">
        <v>22</v>
      </c>
      <c r="D7" s="600"/>
      <c r="E7" s="596" t="s">
        <v>21</v>
      </c>
      <c r="F7" s="600"/>
      <c r="G7" s="583" t="s">
        <v>17</v>
      </c>
      <c r="H7" s="576"/>
      <c r="I7" s="671" t="s">
        <v>22</v>
      </c>
      <c r="J7" s="600"/>
      <c r="K7" s="596" t="s">
        <v>21</v>
      </c>
      <c r="L7" s="600"/>
      <c r="M7" s="583" t="s">
        <v>17</v>
      </c>
      <c r="N7" s="576"/>
      <c r="O7" s="671" t="s">
        <v>22</v>
      </c>
      <c r="P7" s="600"/>
      <c r="Q7" s="596" t="s">
        <v>21</v>
      </c>
      <c r="R7" s="600"/>
      <c r="S7" s="583" t="s">
        <v>17</v>
      </c>
      <c r="T7" s="576"/>
      <c r="U7" s="671" t="s">
        <v>22</v>
      </c>
      <c r="V7" s="600"/>
      <c r="W7" s="596" t="s">
        <v>21</v>
      </c>
      <c r="X7" s="600"/>
      <c r="Y7" s="583" t="s">
        <v>17</v>
      </c>
      <c r="Z7" s="576"/>
    </row>
    <row r="8" spans="1:26" s="163" customFormat="1" ht="19.5" customHeight="1" thickBot="1">
      <c r="A8" s="664"/>
      <c r="B8" s="677"/>
      <c r="C8" s="166" t="s">
        <v>31</v>
      </c>
      <c r="D8" s="164" t="s">
        <v>30</v>
      </c>
      <c r="E8" s="165" t="s">
        <v>31</v>
      </c>
      <c r="F8" s="373" t="s">
        <v>30</v>
      </c>
      <c r="G8" s="674"/>
      <c r="H8" s="673"/>
      <c r="I8" s="166" t="s">
        <v>31</v>
      </c>
      <c r="J8" s="164" t="s">
        <v>30</v>
      </c>
      <c r="K8" s="165" t="s">
        <v>31</v>
      </c>
      <c r="L8" s="373" t="s">
        <v>30</v>
      </c>
      <c r="M8" s="674"/>
      <c r="N8" s="673"/>
      <c r="O8" s="166" t="s">
        <v>31</v>
      </c>
      <c r="P8" s="164" t="s">
        <v>30</v>
      </c>
      <c r="Q8" s="165" t="s">
        <v>31</v>
      </c>
      <c r="R8" s="373" t="s">
        <v>30</v>
      </c>
      <c r="S8" s="674"/>
      <c r="T8" s="673"/>
      <c r="U8" s="166" t="s">
        <v>31</v>
      </c>
      <c r="V8" s="164" t="s">
        <v>30</v>
      </c>
      <c r="W8" s="165" t="s">
        <v>31</v>
      </c>
      <c r="X8" s="373" t="s">
        <v>30</v>
      </c>
      <c r="Y8" s="674"/>
      <c r="Z8" s="673"/>
    </row>
    <row r="9" spans="1:26" s="152" customFormat="1" ht="18" customHeight="1" thickBot="1" thickTop="1">
      <c r="A9" s="162" t="s">
        <v>24</v>
      </c>
      <c r="B9" s="367"/>
      <c r="C9" s="161">
        <f>SUM(C10:C57)</f>
        <v>12863.876</v>
      </c>
      <c r="D9" s="155">
        <f>SUM(D10:D57)</f>
        <v>12863.876000000002</v>
      </c>
      <c r="E9" s="156">
        <f>SUM(E10:E57)</f>
        <v>1137.27</v>
      </c>
      <c r="F9" s="155">
        <f>SUM(F10:F57)</f>
        <v>1137.27</v>
      </c>
      <c r="G9" s="154">
        <f aca="true" t="shared" si="0" ref="G9:G20">SUM(C9:F9)</f>
        <v>28002.292</v>
      </c>
      <c r="H9" s="158">
        <f aca="true" t="shared" si="1" ref="H9:H57">G9/$G$9</f>
        <v>1</v>
      </c>
      <c r="I9" s="157">
        <f>SUM(I10:I57)</f>
        <v>10698.716999999999</v>
      </c>
      <c r="J9" s="155">
        <f>SUM(J10:J57)</f>
        <v>10698.716999999993</v>
      </c>
      <c r="K9" s="156">
        <f>SUM(K10:K57)</f>
        <v>1655.5049999999999</v>
      </c>
      <c r="L9" s="155">
        <f>SUM(L10:L57)</f>
        <v>1655.5049999999997</v>
      </c>
      <c r="M9" s="154">
        <f aca="true" t="shared" si="2" ref="M9:M20">SUM(I9:L9)</f>
        <v>24708.443999999996</v>
      </c>
      <c r="N9" s="160">
        <f aca="true" t="shared" si="3" ref="N9:N20">IF(ISERROR(G9/M9-1),"         /0",(G9/M9-1))</f>
        <v>0.1333085968505343</v>
      </c>
      <c r="O9" s="159">
        <f>SUM(O10:O57)</f>
        <v>82321.43500000001</v>
      </c>
      <c r="P9" s="155">
        <f>SUM(P10:P57)</f>
        <v>82321.43500000004</v>
      </c>
      <c r="Q9" s="156">
        <f>SUM(Q10:Q57)</f>
        <v>7782.527999999997</v>
      </c>
      <c r="R9" s="155">
        <f>SUM(R10:R57)</f>
        <v>7782.5279999999975</v>
      </c>
      <c r="S9" s="154">
        <f aca="true" t="shared" si="4" ref="S9:S20">SUM(O9:R9)</f>
        <v>180207.92600000004</v>
      </c>
      <c r="T9" s="158">
        <f aca="true" t="shared" si="5" ref="T9:T57">S9/$S$9</f>
        <v>1</v>
      </c>
      <c r="U9" s="157">
        <f>SUM(U10:U57)</f>
        <v>73424.815</v>
      </c>
      <c r="V9" s="155">
        <f>SUM(V10:V57)</f>
        <v>73424.81499999997</v>
      </c>
      <c r="W9" s="156">
        <f>SUM(W10:W57)</f>
        <v>9253.780999999995</v>
      </c>
      <c r="X9" s="155">
        <f>SUM(X10:X57)</f>
        <v>9253.781000000003</v>
      </c>
      <c r="Y9" s="154">
        <f aca="true" t="shared" si="6" ref="Y9:Y20">SUM(U9:X9)</f>
        <v>165357.19199999998</v>
      </c>
      <c r="Z9" s="153">
        <f>IF(ISERROR(S9/Y9-1),"         /0",(S9/Y9-1))</f>
        <v>0.08981002773680413</v>
      </c>
    </row>
    <row r="10" spans="1:26" ht="18.75" customHeight="1" thickTop="1">
      <c r="A10" s="151" t="s">
        <v>366</v>
      </c>
      <c r="B10" s="368" t="s">
        <v>367</v>
      </c>
      <c r="C10" s="149">
        <v>6019.117</v>
      </c>
      <c r="D10" s="145">
        <v>4782.1269999999995</v>
      </c>
      <c r="E10" s="146">
        <v>227.64099999999996</v>
      </c>
      <c r="F10" s="145">
        <v>181.97400000000002</v>
      </c>
      <c r="G10" s="144">
        <f t="shared" si="0"/>
        <v>11210.858999999999</v>
      </c>
      <c r="H10" s="148">
        <f t="shared" si="1"/>
        <v>0.4003550495080902</v>
      </c>
      <c r="I10" s="147">
        <v>5072.353999999999</v>
      </c>
      <c r="J10" s="145">
        <v>4042.495999999999</v>
      </c>
      <c r="K10" s="146">
        <v>439.29499999999996</v>
      </c>
      <c r="L10" s="145">
        <v>134.68</v>
      </c>
      <c r="M10" s="144">
        <f t="shared" si="2"/>
        <v>9688.824999999999</v>
      </c>
      <c r="N10" s="150">
        <f t="shared" si="3"/>
        <v>0.15709170100605596</v>
      </c>
      <c r="O10" s="149">
        <v>39036.726</v>
      </c>
      <c r="P10" s="145">
        <v>30485.729000000014</v>
      </c>
      <c r="Q10" s="146">
        <v>1940.1220000000008</v>
      </c>
      <c r="R10" s="145">
        <v>724.7360000000007</v>
      </c>
      <c r="S10" s="144">
        <f t="shared" si="4"/>
        <v>72187.31300000002</v>
      </c>
      <c r="T10" s="148">
        <f t="shared" si="5"/>
        <v>0.400577902439208</v>
      </c>
      <c r="U10" s="147">
        <v>33980.604000000036</v>
      </c>
      <c r="V10" s="145">
        <v>28606.316000000003</v>
      </c>
      <c r="W10" s="146">
        <v>2282.259999999998</v>
      </c>
      <c r="X10" s="145">
        <v>791.2360000000016</v>
      </c>
      <c r="Y10" s="144">
        <f t="shared" si="6"/>
        <v>65660.41600000004</v>
      </c>
      <c r="Z10" s="143">
        <f aca="true" t="shared" si="7" ref="Z10:Z20">IF(ISERROR(S10/Y10-1),"         /0",IF(S10/Y10&gt;5,"  *  ",(S10/Y10-1)))</f>
        <v>0.09940383259222685</v>
      </c>
    </row>
    <row r="11" spans="1:26" ht="18.75" customHeight="1">
      <c r="A11" s="151" t="s">
        <v>368</v>
      </c>
      <c r="B11" s="368" t="s">
        <v>369</v>
      </c>
      <c r="C11" s="149">
        <v>1172.381</v>
      </c>
      <c r="D11" s="145">
        <v>1606.4129999999998</v>
      </c>
      <c r="E11" s="146">
        <v>133.008</v>
      </c>
      <c r="F11" s="145">
        <v>16.115000000000002</v>
      </c>
      <c r="G11" s="144">
        <f t="shared" si="0"/>
        <v>2927.9169999999995</v>
      </c>
      <c r="H11" s="148">
        <f>G11/$G$9</f>
        <v>0.10455990531060812</v>
      </c>
      <c r="I11" s="147">
        <v>971.3849999999999</v>
      </c>
      <c r="J11" s="145">
        <v>1375.2719999999997</v>
      </c>
      <c r="K11" s="146">
        <v>139.23300000000003</v>
      </c>
      <c r="L11" s="145">
        <v>285.13</v>
      </c>
      <c r="M11" s="144">
        <f t="shared" si="2"/>
        <v>2771.02</v>
      </c>
      <c r="N11" s="150">
        <f t="shared" si="3"/>
        <v>0.056620666758088856</v>
      </c>
      <c r="O11" s="149">
        <v>8074.273</v>
      </c>
      <c r="P11" s="145">
        <v>9756.102000000004</v>
      </c>
      <c r="Q11" s="146">
        <v>367.15400000000005</v>
      </c>
      <c r="R11" s="145">
        <v>347.3829999999999</v>
      </c>
      <c r="S11" s="144">
        <f t="shared" si="4"/>
        <v>18544.912000000004</v>
      </c>
      <c r="T11" s="148">
        <f>S11/$S$9</f>
        <v>0.10290841480524003</v>
      </c>
      <c r="U11" s="147">
        <v>7658.370000000003</v>
      </c>
      <c r="V11" s="145">
        <v>7176.155999999999</v>
      </c>
      <c r="W11" s="146">
        <v>634.05</v>
      </c>
      <c r="X11" s="145">
        <v>802.4259999999995</v>
      </c>
      <c r="Y11" s="144">
        <f t="shared" si="6"/>
        <v>16271.002</v>
      </c>
      <c r="Z11" s="143">
        <f t="shared" si="7"/>
        <v>0.13975230290058382</v>
      </c>
    </row>
    <row r="12" spans="1:26" ht="18.75" customHeight="1">
      <c r="A12" s="142" t="s">
        <v>374</v>
      </c>
      <c r="B12" s="369" t="s">
        <v>375</v>
      </c>
      <c r="C12" s="140">
        <v>946.702</v>
      </c>
      <c r="D12" s="136">
        <v>1180.2350000000001</v>
      </c>
      <c r="E12" s="137">
        <v>73.308</v>
      </c>
      <c r="F12" s="136">
        <v>18.541999999999998</v>
      </c>
      <c r="G12" s="135">
        <f t="shared" si="0"/>
        <v>2218.787</v>
      </c>
      <c r="H12" s="139">
        <f t="shared" si="1"/>
        <v>0.07923590683219787</v>
      </c>
      <c r="I12" s="138">
        <v>556.56</v>
      </c>
      <c r="J12" s="136">
        <v>634.035</v>
      </c>
      <c r="K12" s="137">
        <v>7.745999999999999</v>
      </c>
      <c r="L12" s="136">
        <v>8.252</v>
      </c>
      <c r="M12" s="135">
        <f t="shared" si="2"/>
        <v>1206.5929999999998</v>
      </c>
      <c r="N12" s="141">
        <f t="shared" si="3"/>
        <v>0.8388860203896427</v>
      </c>
      <c r="O12" s="140">
        <v>5710.295</v>
      </c>
      <c r="P12" s="136">
        <v>7485.614</v>
      </c>
      <c r="Q12" s="137">
        <v>122.14200000000002</v>
      </c>
      <c r="R12" s="136">
        <v>106.46200000000002</v>
      </c>
      <c r="S12" s="135">
        <f t="shared" si="4"/>
        <v>13424.512999999999</v>
      </c>
      <c r="T12" s="139">
        <f t="shared" si="5"/>
        <v>0.07449457578242145</v>
      </c>
      <c r="U12" s="138">
        <v>4799.674000000002</v>
      </c>
      <c r="V12" s="136">
        <v>6182.115000000001</v>
      </c>
      <c r="W12" s="137">
        <v>60.71100000000001</v>
      </c>
      <c r="X12" s="136">
        <v>102.85200000000007</v>
      </c>
      <c r="Y12" s="135">
        <f t="shared" si="6"/>
        <v>11145.352000000003</v>
      </c>
      <c r="Z12" s="134">
        <f t="shared" si="7"/>
        <v>0.20449430399326962</v>
      </c>
    </row>
    <row r="13" spans="1:26" ht="18.75" customHeight="1">
      <c r="A13" s="142" t="s">
        <v>370</v>
      </c>
      <c r="B13" s="369" t="s">
        <v>371</v>
      </c>
      <c r="C13" s="140">
        <v>1156.453</v>
      </c>
      <c r="D13" s="136">
        <v>948.862</v>
      </c>
      <c r="E13" s="137">
        <v>53.679</v>
      </c>
      <c r="F13" s="136">
        <v>15.263000000000002</v>
      </c>
      <c r="G13" s="135">
        <f t="shared" si="0"/>
        <v>2174.257</v>
      </c>
      <c r="H13" s="139">
        <f t="shared" si="1"/>
        <v>0.07764567986077711</v>
      </c>
      <c r="I13" s="138">
        <v>921.6099999999999</v>
      </c>
      <c r="J13" s="136">
        <v>842.402</v>
      </c>
      <c r="K13" s="137">
        <v>63.743</v>
      </c>
      <c r="L13" s="136">
        <v>30.120000000000005</v>
      </c>
      <c r="M13" s="135">
        <f t="shared" si="2"/>
        <v>1857.875</v>
      </c>
      <c r="N13" s="141">
        <f t="shared" si="3"/>
        <v>0.17029240395613265</v>
      </c>
      <c r="O13" s="140">
        <v>7355.011999999998</v>
      </c>
      <c r="P13" s="136">
        <v>5866.847000000003</v>
      </c>
      <c r="Q13" s="137">
        <v>279.55100000000004</v>
      </c>
      <c r="R13" s="136">
        <v>111.35100000000001</v>
      </c>
      <c r="S13" s="135">
        <f t="shared" si="4"/>
        <v>13612.761</v>
      </c>
      <c r="T13" s="139">
        <f t="shared" si="5"/>
        <v>0.07553919132280562</v>
      </c>
      <c r="U13" s="138">
        <v>6017.730000000006</v>
      </c>
      <c r="V13" s="136">
        <v>5518.186000000001</v>
      </c>
      <c r="W13" s="137">
        <v>332.6660000000001</v>
      </c>
      <c r="X13" s="136">
        <v>204.98600000000008</v>
      </c>
      <c r="Y13" s="135">
        <f t="shared" si="6"/>
        <v>12073.568000000007</v>
      </c>
      <c r="Z13" s="134">
        <f t="shared" si="7"/>
        <v>0.12748451824680096</v>
      </c>
    </row>
    <row r="14" spans="1:26" ht="18.75" customHeight="1">
      <c r="A14" s="142" t="s">
        <v>378</v>
      </c>
      <c r="B14" s="369" t="s">
        <v>379</v>
      </c>
      <c r="C14" s="140">
        <v>231.63600000000002</v>
      </c>
      <c r="D14" s="136">
        <v>859.7839999999999</v>
      </c>
      <c r="E14" s="137">
        <v>32.297</v>
      </c>
      <c r="F14" s="136">
        <v>217.96599999999998</v>
      </c>
      <c r="G14" s="135">
        <f aca="true" t="shared" si="8" ref="G14:G19">SUM(C14:F14)</f>
        <v>1341.6829999999998</v>
      </c>
      <c r="H14" s="139">
        <f aca="true" t="shared" si="9" ref="H14:H19">G14/$G$9</f>
        <v>0.047913327951869075</v>
      </c>
      <c r="I14" s="138">
        <v>233.51700000000002</v>
      </c>
      <c r="J14" s="136">
        <v>799.172</v>
      </c>
      <c r="K14" s="137">
        <v>61.93599999999999</v>
      </c>
      <c r="L14" s="136">
        <v>258.218</v>
      </c>
      <c r="M14" s="135">
        <f aca="true" t="shared" si="10" ref="M14:M19">SUM(I14:L14)</f>
        <v>1352.843</v>
      </c>
      <c r="N14" s="141">
        <f aca="true" t="shared" si="11" ref="N14:N19">IF(ISERROR(G14/M14-1),"         /0",(G14/M14-1))</f>
        <v>-0.00824929426400578</v>
      </c>
      <c r="O14" s="140">
        <v>1454.5460000000003</v>
      </c>
      <c r="P14" s="136">
        <v>5778.100999999999</v>
      </c>
      <c r="Q14" s="137">
        <v>186.01500000000001</v>
      </c>
      <c r="R14" s="136">
        <v>1526.6099999999997</v>
      </c>
      <c r="S14" s="135">
        <f aca="true" t="shared" si="12" ref="S14:S19">SUM(O14:R14)</f>
        <v>8945.271999999999</v>
      </c>
      <c r="T14" s="139">
        <f aca="true" t="shared" si="13" ref="T14:T19">S14/$S$9</f>
        <v>0.04963861578430239</v>
      </c>
      <c r="U14" s="138">
        <v>1529.0979999999993</v>
      </c>
      <c r="V14" s="136">
        <v>4932.066</v>
      </c>
      <c r="W14" s="137">
        <v>511.32800000000003</v>
      </c>
      <c r="X14" s="136">
        <v>1439.3349999999998</v>
      </c>
      <c r="Y14" s="135">
        <f aca="true" t="shared" si="14" ref="Y14:Y19">SUM(U14:X14)</f>
        <v>8411.827</v>
      </c>
      <c r="Z14" s="134">
        <f t="shared" si="7"/>
        <v>0.063416068827854</v>
      </c>
    </row>
    <row r="15" spans="1:26" ht="18.75" customHeight="1">
      <c r="A15" s="142" t="s">
        <v>407</v>
      </c>
      <c r="B15" s="369" t="s">
        <v>408</v>
      </c>
      <c r="C15" s="140">
        <v>764.058</v>
      </c>
      <c r="D15" s="136">
        <v>548.2360000000001</v>
      </c>
      <c r="E15" s="137">
        <v>4.195</v>
      </c>
      <c r="F15" s="136">
        <v>2.41</v>
      </c>
      <c r="G15" s="135">
        <f t="shared" si="8"/>
        <v>1318.8990000000001</v>
      </c>
      <c r="H15" s="139">
        <f t="shared" si="9"/>
        <v>0.04709968026902941</v>
      </c>
      <c r="I15" s="138">
        <v>721.5070000000002</v>
      </c>
      <c r="J15" s="136">
        <v>569.7239999999999</v>
      </c>
      <c r="K15" s="137">
        <v>1.246</v>
      </c>
      <c r="L15" s="136">
        <v>0.9269999999999999</v>
      </c>
      <c r="M15" s="135">
        <f t="shared" si="10"/>
        <v>1293.4040000000002</v>
      </c>
      <c r="N15" s="141">
        <f t="shared" si="11"/>
        <v>0.019711551843043518</v>
      </c>
      <c r="O15" s="140">
        <v>4807.148000000002</v>
      </c>
      <c r="P15" s="136">
        <v>3568.883999999999</v>
      </c>
      <c r="Q15" s="137">
        <v>39.78500000000001</v>
      </c>
      <c r="R15" s="136">
        <v>21.570999999999994</v>
      </c>
      <c r="S15" s="135">
        <f t="shared" si="12"/>
        <v>8437.388</v>
      </c>
      <c r="T15" s="139">
        <f t="shared" si="13"/>
        <v>0.04682029357576647</v>
      </c>
      <c r="U15" s="138">
        <v>4187.277999999999</v>
      </c>
      <c r="V15" s="136">
        <v>3189.913000000001</v>
      </c>
      <c r="W15" s="137">
        <v>10.398000000000001</v>
      </c>
      <c r="X15" s="136">
        <v>28.455000000000002</v>
      </c>
      <c r="Y15" s="135">
        <f t="shared" si="14"/>
        <v>7416.044000000001</v>
      </c>
      <c r="Z15" s="134">
        <f t="shared" si="7"/>
        <v>0.13772086573380626</v>
      </c>
    </row>
    <row r="16" spans="1:26" ht="18.75" customHeight="1">
      <c r="A16" s="142" t="s">
        <v>372</v>
      </c>
      <c r="B16" s="369" t="s">
        <v>373</v>
      </c>
      <c r="C16" s="140">
        <v>462.997</v>
      </c>
      <c r="D16" s="136">
        <v>508.27600000000007</v>
      </c>
      <c r="E16" s="137">
        <v>0.852</v>
      </c>
      <c r="F16" s="136">
        <v>1.158</v>
      </c>
      <c r="G16" s="135">
        <f t="shared" si="8"/>
        <v>973.2830000000001</v>
      </c>
      <c r="H16" s="139">
        <f t="shared" si="9"/>
        <v>0.03475726201269525</v>
      </c>
      <c r="I16" s="138">
        <v>374.64099999999996</v>
      </c>
      <c r="J16" s="136">
        <v>446.34799999999996</v>
      </c>
      <c r="K16" s="137">
        <v>1.083</v>
      </c>
      <c r="L16" s="136">
        <v>2.628</v>
      </c>
      <c r="M16" s="135">
        <f t="shared" si="10"/>
        <v>824.6999999999999</v>
      </c>
      <c r="N16" s="141">
        <f t="shared" si="11"/>
        <v>0.18016612101370222</v>
      </c>
      <c r="O16" s="140">
        <v>2332.290999999999</v>
      </c>
      <c r="P16" s="136">
        <v>3317.9939999999992</v>
      </c>
      <c r="Q16" s="137">
        <v>15.046999999999993</v>
      </c>
      <c r="R16" s="136">
        <v>18.907000000000004</v>
      </c>
      <c r="S16" s="135">
        <f t="shared" si="12"/>
        <v>5684.238999999998</v>
      </c>
      <c r="T16" s="139">
        <f t="shared" si="13"/>
        <v>0.03154266921644721</v>
      </c>
      <c r="U16" s="138">
        <v>2625.2829999999994</v>
      </c>
      <c r="V16" s="136">
        <v>2973.3800000000006</v>
      </c>
      <c r="W16" s="137">
        <v>10.91</v>
      </c>
      <c r="X16" s="136">
        <v>14.516000000000002</v>
      </c>
      <c r="Y16" s="135">
        <f t="shared" si="14"/>
        <v>5624.089</v>
      </c>
      <c r="Z16" s="134">
        <f>IF(ISERROR(S16/Y16-1),"         /0",IF(S16/Y16&gt;5,"  *  ",(S16/Y16-1)))</f>
        <v>0.010695065458601105</v>
      </c>
    </row>
    <row r="17" spans="1:26" ht="18.75" customHeight="1">
      <c r="A17" s="142" t="s">
        <v>382</v>
      </c>
      <c r="B17" s="369" t="s">
        <v>383</v>
      </c>
      <c r="C17" s="140">
        <v>267.727</v>
      </c>
      <c r="D17" s="136">
        <v>150.85100000000003</v>
      </c>
      <c r="E17" s="137">
        <v>28.636000000000003</v>
      </c>
      <c r="F17" s="136">
        <v>2.4939999999999998</v>
      </c>
      <c r="G17" s="135">
        <f t="shared" si="8"/>
        <v>449.70799999999997</v>
      </c>
      <c r="H17" s="139">
        <f t="shared" si="9"/>
        <v>0.016059685400037965</v>
      </c>
      <c r="I17" s="138">
        <v>196.83999999999995</v>
      </c>
      <c r="J17" s="136">
        <v>125.741</v>
      </c>
      <c r="K17" s="137">
        <v>26.473</v>
      </c>
      <c r="L17" s="136">
        <v>15.780000000000001</v>
      </c>
      <c r="M17" s="135">
        <f t="shared" si="10"/>
        <v>364.83399999999995</v>
      </c>
      <c r="N17" s="141">
        <f t="shared" si="11"/>
        <v>0.23263730902273383</v>
      </c>
      <c r="O17" s="140">
        <v>1802.1859999999995</v>
      </c>
      <c r="P17" s="136">
        <v>995.5109999999997</v>
      </c>
      <c r="Q17" s="137">
        <v>241.48</v>
      </c>
      <c r="R17" s="136">
        <v>15.334999999999999</v>
      </c>
      <c r="S17" s="135">
        <f t="shared" si="12"/>
        <v>3054.5119999999993</v>
      </c>
      <c r="T17" s="139">
        <f t="shared" si="13"/>
        <v>0.016949931491914504</v>
      </c>
      <c r="U17" s="138">
        <v>1121.151</v>
      </c>
      <c r="V17" s="136">
        <v>767.9159999999994</v>
      </c>
      <c r="W17" s="137">
        <v>175.965</v>
      </c>
      <c r="X17" s="136">
        <v>70.421</v>
      </c>
      <c r="Y17" s="135">
        <f t="shared" si="14"/>
        <v>2135.4529999999995</v>
      </c>
      <c r="Z17" s="134">
        <f>IF(ISERROR(S17/Y17-1),"         /0",IF(S17/Y17&gt;5,"  *  ",(S17/Y17-1)))</f>
        <v>0.4303812820979904</v>
      </c>
    </row>
    <row r="18" spans="1:26" ht="18.75" customHeight="1">
      <c r="A18" s="142" t="s">
        <v>386</v>
      </c>
      <c r="B18" s="369" t="s">
        <v>387</v>
      </c>
      <c r="C18" s="140">
        <v>198.06700000000004</v>
      </c>
      <c r="D18" s="136">
        <v>169.99099999999999</v>
      </c>
      <c r="E18" s="137">
        <v>2.368</v>
      </c>
      <c r="F18" s="136">
        <v>2.4330000000000003</v>
      </c>
      <c r="G18" s="135">
        <f t="shared" si="8"/>
        <v>372.859</v>
      </c>
      <c r="H18" s="139">
        <f t="shared" si="9"/>
        <v>0.013315302904490817</v>
      </c>
      <c r="I18" s="138">
        <v>203.43800000000002</v>
      </c>
      <c r="J18" s="136">
        <v>136.488</v>
      </c>
      <c r="K18" s="137">
        <v>18.186</v>
      </c>
      <c r="L18" s="136">
        <v>10.664</v>
      </c>
      <c r="M18" s="135">
        <f t="shared" si="10"/>
        <v>368.776</v>
      </c>
      <c r="N18" s="141">
        <f t="shared" si="11"/>
        <v>0.01107176171985147</v>
      </c>
      <c r="O18" s="140">
        <v>1179.9489999999996</v>
      </c>
      <c r="P18" s="136">
        <v>1010.7520000000002</v>
      </c>
      <c r="Q18" s="137">
        <v>26.66500000000001</v>
      </c>
      <c r="R18" s="136">
        <v>29.073000000000008</v>
      </c>
      <c r="S18" s="135">
        <f t="shared" si="12"/>
        <v>2246.439</v>
      </c>
      <c r="T18" s="139">
        <f t="shared" si="13"/>
        <v>0.012465816847589708</v>
      </c>
      <c r="U18" s="138">
        <v>1087.0029999999997</v>
      </c>
      <c r="V18" s="136">
        <v>1050.0270000000003</v>
      </c>
      <c r="W18" s="137">
        <v>71.037</v>
      </c>
      <c r="X18" s="136">
        <v>85.75799999999998</v>
      </c>
      <c r="Y18" s="135">
        <f t="shared" si="14"/>
        <v>2293.8249999999994</v>
      </c>
      <c r="Z18" s="134">
        <f>IF(ISERROR(S18/Y18-1),"         /0",IF(S18/Y18&gt;5,"  *  ",(S18/Y18-1)))</f>
        <v>-0.020658071125739585</v>
      </c>
    </row>
    <row r="19" spans="1:26" ht="18.75" customHeight="1">
      <c r="A19" s="142" t="s">
        <v>403</v>
      </c>
      <c r="B19" s="369" t="s">
        <v>404</v>
      </c>
      <c r="C19" s="140">
        <v>131.53400000000005</v>
      </c>
      <c r="D19" s="136">
        <v>85.921</v>
      </c>
      <c r="E19" s="137">
        <v>86.94999999999999</v>
      </c>
      <c r="F19" s="136">
        <v>53.45099999999999</v>
      </c>
      <c r="G19" s="135">
        <f t="shared" si="8"/>
        <v>357.856</v>
      </c>
      <c r="H19" s="139">
        <f t="shared" si="9"/>
        <v>0.012779525333140586</v>
      </c>
      <c r="I19" s="138">
        <v>116.943</v>
      </c>
      <c r="J19" s="136">
        <v>93.21700000000003</v>
      </c>
      <c r="K19" s="137">
        <v>88.61900000000001</v>
      </c>
      <c r="L19" s="136">
        <v>69.43699999999997</v>
      </c>
      <c r="M19" s="135">
        <f t="shared" si="10"/>
        <v>368.216</v>
      </c>
      <c r="N19" s="141">
        <f t="shared" si="11"/>
        <v>-0.028135659504204047</v>
      </c>
      <c r="O19" s="140">
        <v>902.2199999999993</v>
      </c>
      <c r="P19" s="136">
        <v>558.2490000000003</v>
      </c>
      <c r="Q19" s="137">
        <v>562.7229999999989</v>
      </c>
      <c r="R19" s="136">
        <v>372.6940000000001</v>
      </c>
      <c r="S19" s="135">
        <f t="shared" si="12"/>
        <v>2395.8859999999986</v>
      </c>
      <c r="T19" s="139">
        <f t="shared" si="13"/>
        <v>0.013295119993778732</v>
      </c>
      <c r="U19" s="138">
        <v>1051.694999999999</v>
      </c>
      <c r="V19" s="136">
        <v>585.97</v>
      </c>
      <c r="W19" s="137">
        <v>392.65900000000016</v>
      </c>
      <c r="X19" s="136">
        <v>319.90299999999974</v>
      </c>
      <c r="Y19" s="135">
        <f t="shared" si="14"/>
        <v>2350.226999999999</v>
      </c>
      <c r="Z19" s="134">
        <f t="shared" si="7"/>
        <v>0.019427485089738017</v>
      </c>
    </row>
    <row r="20" spans="1:26" ht="18.75" customHeight="1">
      <c r="A20" s="142" t="s">
        <v>451</v>
      </c>
      <c r="B20" s="369" t="s">
        <v>451</v>
      </c>
      <c r="C20" s="140">
        <v>208.84300000000002</v>
      </c>
      <c r="D20" s="136">
        <v>95.62</v>
      </c>
      <c r="E20" s="137">
        <v>36.76</v>
      </c>
      <c r="F20" s="136">
        <v>6.449999999999999</v>
      </c>
      <c r="G20" s="135">
        <f t="shared" si="0"/>
        <v>347.673</v>
      </c>
      <c r="H20" s="139">
        <f t="shared" si="1"/>
        <v>0.012415876528964129</v>
      </c>
      <c r="I20" s="138">
        <v>116.919</v>
      </c>
      <c r="J20" s="136">
        <v>78.617</v>
      </c>
      <c r="K20" s="137">
        <v>8.442</v>
      </c>
      <c r="L20" s="136">
        <v>4.475</v>
      </c>
      <c r="M20" s="135">
        <f t="shared" si="2"/>
        <v>208.453</v>
      </c>
      <c r="N20" s="141">
        <f t="shared" si="3"/>
        <v>0.6678723741083121</v>
      </c>
      <c r="O20" s="140">
        <v>1561.2269999999999</v>
      </c>
      <c r="P20" s="136">
        <v>533.9119999999999</v>
      </c>
      <c r="Q20" s="137">
        <v>501.793</v>
      </c>
      <c r="R20" s="136">
        <v>107.58200000000001</v>
      </c>
      <c r="S20" s="135">
        <f t="shared" si="4"/>
        <v>2704.5139999999997</v>
      </c>
      <c r="T20" s="139">
        <f t="shared" si="5"/>
        <v>0.015007741668365902</v>
      </c>
      <c r="U20" s="138">
        <v>1227.551</v>
      </c>
      <c r="V20" s="136">
        <v>652.2020000000002</v>
      </c>
      <c r="W20" s="137">
        <v>510.33599999999996</v>
      </c>
      <c r="X20" s="136">
        <v>94.003</v>
      </c>
      <c r="Y20" s="135">
        <f t="shared" si="6"/>
        <v>2484.092</v>
      </c>
      <c r="Z20" s="134">
        <f t="shared" si="7"/>
        <v>0.08873342855256561</v>
      </c>
    </row>
    <row r="21" spans="1:26" ht="18.75" customHeight="1">
      <c r="A21" s="142" t="s">
        <v>376</v>
      </c>
      <c r="B21" s="369" t="s">
        <v>377</v>
      </c>
      <c r="C21" s="140">
        <v>86.50200000000001</v>
      </c>
      <c r="D21" s="136">
        <v>218.91500000000002</v>
      </c>
      <c r="E21" s="137">
        <v>11.438</v>
      </c>
      <c r="F21" s="136">
        <v>9.222999999999999</v>
      </c>
      <c r="G21" s="135">
        <f aca="true" t="shared" si="15" ref="G21:G57">SUM(C21:F21)</f>
        <v>326.07800000000003</v>
      </c>
      <c r="H21" s="139">
        <f t="shared" si="1"/>
        <v>0.011644689656118149</v>
      </c>
      <c r="I21" s="138">
        <v>83.015</v>
      </c>
      <c r="J21" s="136">
        <v>172.713</v>
      </c>
      <c r="K21" s="137">
        <v>26.415</v>
      </c>
      <c r="L21" s="136">
        <v>10.48</v>
      </c>
      <c r="M21" s="135">
        <f aca="true" t="shared" si="16" ref="M21:M57">SUM(I21:L21)</f>
        <v>292.62300000000005</v>
      </c>
      <c r="N21" s="141">
        <f aca="true" t="shared" si="17" ref="N21:N57">IF(ISERROR(G21/M21-1),"         /0",(G21/M21-1))</f>
        <v>0.11432799198969312</v>
      </c>
      <c r="O21" s="140">
        <v>595.8919999999999</v>
      </c>
      <c r="P21" s="136">
        <v>1406.4059999999997</v>
      </c>
      <c r="Q21" s="137">
        <v>168.8859999999999</v>
      </c>
      <c r="R21" s="136">
        <v>60.25500000000002</v>
      </c>
      <c r="S21" s="135">
        <f aca="true" t="shared" si="18" ref="S21:S57">SUM(O21:R21)</f>
        <v>2231.439</v>
      </c>
      <c r="T21" s="139">
        <f t="shared" si="5"/>
        <v>0.012382579665225154</v>
      </c>
      <c r="U21" s="138">
        <v>593.4469999999995</v>
      </c>
      <c r="V21" s="136">
        <v>1240.8560000000002</v>
      </c>
      <c r="W21" s="137">
        <v>194.10299999999992</v>
      </c>
      <c r="X21" s="136">
        <v>69.32900000000002</v>
      </c>
      <c r="Y21" s="135">
        <f aca="true" t="shared" si="19" ref="Y21:Y57">SUM(U21:X21)</f>
        <v>2097.7349999999997</v>
      </c>
      <c r="Z21" s="134">
        <f aca="true" t="shared" si="20" ref="Z21:Z57">IF(ISERROR(S21/Y21-1),"         /0",IF(S21/Y21&gt;5,"  *  ",(S21/Y21-1)))</f>
        <v>0.06373731667727345</v>
      </c>
    </row>
    <row r="22" spans="1:26" ht="18.75" customHeight="1">
      <c r="A22" s="142" t="s">
        <v>442</v>
      </c>
      <c r="B22" s="369" t="s">
        <v>442</v>
      </c>
      <c r="C22" s="140">
        <v>87.417</v>
      </c>
      <c r="D22" s="136">
        <v>180.38400000000001</v>
      </c>
      <c r="E22" s="137">
        <v>46.26700000000001</v>
      </c>
      <c r="F22" s="136">
        <v>10.844999999999999</v>
      </c>
      <c r="G22" s="135">
        <f t="shared" si="15"/>
        <v>324.913</v>
      </c>
      <c r="H22" s="139">
        <f t="shared" si="1"/>
        <v>0.011603085918824073</v>
      </c>
      <c r="I22" s="138">
        <v>41.909</v>
      </c>
      <c r="J22" s="136">
        <v>52.559999999999995</v>
      </c>
      <c r="K22" s="137">
        <v>89.357</v>
      </c>
      <c r="L22" s="136">
        <v>31.82700000000001</v>
      </c>
      <c r="M22" s="135">
        <f t="shared" si="16"/>
        <v>215.653</v>
      </c>
      <c r="N22" s="141">
        <f t="shared" si="17"/>
        <v>0.5066472527625399</v>
      </c>
      <c r="O22" s="140">
        <v>468.66600000000017</v>
      </c>
      <c r="P22" s="136">
        <v>1301.5490000000004</v>
      </c>
      <c r="Q22" s="137">
        <v>278.39799999999997</v>
      </c>
      <c r="R22" s="136">
        <v>436.00699999999927</v>
      </c>
      <c r="S22" s="135">
        <f t="shared" si="18"/>
        <v>2484.62</v>
      </c>
      <c r="T22" s="139">
        <f t="shared" si="5"/>
        <v>0.013787517869774493</v>
      </c>
      <c r="U22" s="138">
        <v>235.1709999999999</v>
      </c>
      <c r="V22" s="136">
        <v>497.3150000000001</v>
      </c>
      <c r="W22" s="137">
        <v>378.8749999999999</v>
      </c>
      <c r="X22" s="136">
        <v>572.5409999999998</v>
      </c>
      <c r="Y22" s="135">
        <f t="shared" si="19"/>
        <v>1683.9019999999996</v>
      </c>
      <c r="Z22" s="134">
        <f t="shared" si="20"/>
        <v>0.4755134206147391</v>
      </c>
    </row>
    <row r="23" spans="1:26" ht="18.75" customHeight="1">
      <c r="A23" s="142" t="s">
        <v>380</v>
      </c>
      <c r="B23" s="369" t="s">
        <v>381</v>
      </c>
      <c r="C23" s="140">
        <v>134.66400000000002</v>
      </c>
      <c r="D23" s="136">
        <v>112.20400000000001</v>
      </c>
      <c r="E23" s="137">
        <v>0.14500000000000002</v>
      </c>
      <c r="F23" s="136">
        <v>1.328</v>
      </c>
      <c r="G23" s="135">
        <f>SUM(C23:F23)</f>
        <v>248.34100000000004</v>
      </c>
      <c r="H23" s="139">
        <f>G23/$G$9</f>
        <v>0.008868595470685043</v>
      </c>
      <c r="I23" s="138">
        <v>132.113</v>
      </c>
      <c r="J23" s="136">
        <v>94.79100000000001</v>
      </c>
      <c r="K23" s="137">
        <v>3.9000000000000004</v>
      </c>
      <c r="L23" s="136">
        <v>5.488</v>
      </c>
      <c r="M23" s="135">
        <f>SUM(I23:L23)</f>
        <v>236.292</v>
      </c>
      <c r="N23" s="141">
        <f>IF(ISERROR(G23/M23-1),"         /0",(G23/M23-1))</f>
        <v>0.05099199295786594</v>
      </c>
      <c r="O23" s="140">
        <v>707.6559999999998</v>
      </c>
      <c r="P23" s="136">
        <v>818.164</v>
      </c>
      <c r="Q23" s="137">
        <v>8.097999999999999</v>
      </c>
      <c r="R23" s="136">
        <v>12.889999999999997</v>
      </c>
      <c r="S23" s="135">
        <f>SUM(O23:R23)</f>
        <v>1546.8079999999998</v>
      </c>
      <c r="T23" s="139">
        <f>S23/$S$9</f>
        <v>0.008583462638596703</v>
      </c>
      <c r="U23" s="138">
        <v>800.1800000000001</v>
      </c>
      <c r="V23" s="136">
        <v>625.3919999999998</v>
      </c>
      <c r="W23" s="137">
        <v>23.512</v>
      </c>
      <c r="X23" s="136">
        <v>27.372000000000003</v>
      </c>
      <c r="Y23" s="135">
        <f>SUM(U23:X23)</f>
        <v>1476.456</v>
      </c>
      <c r="Z23" s="134">
        <f>IF(ISERROR(S23/Y23-1),"         /0",IF(S23/Y23&gt;5,"  *  ",(S23/Y23-1)))</f>
        <v>0.04764923573746849</v>
      </c>
    </row>
    <row r="24" spans="1:26" ht="18.75" customHeight="1">
      <c r="A24" s="142" t="s">
        <v>449</v>
      </c>
      <c r="B24" s="369" t="s">
        <v>450</v>
      </c>
      <c r="C24" s="140">
        <v>85.95100000000001</v>
      </c>
      <c r="D24" s="136">
        <v>144.15099999999998</v>
      </c>
      <c r="E24" s="137">
        <v>4.635000000000001</v>
      </c>
      <c r="F24" s="136">
        <v>6.7989999999999995</v>
      </c>
      <c r="G24" s="135">
        <f>SUM(C24:F24)</f>
        <v>241.53599999999997</v>
      </c>
      <c r="H24" s="139">
        <f>G24/$G$9</f>
        <v>0.00862557964898016</v>
      </c>
      <c r="I24" s="138">
        <v>21.679000000000002</v>
      </c>
      <c r="J24" s="136">
        <v>66.167</v>
      </c>
      <c r="K24" s="137">
        <v>0.135</v>
      </c>
      <c r="L24" s="136">
        <v>0.6649999999999999</v>
      </c>
      <c r="M24" s="135">
        <f>SUM(I24:L24)</f>
        <v>88.64600000000002</v>
      </c>
      <c r="N24" s="141">
        <f>IF(ISERROR(G24/M24-1),"         /0",(G24/M24-1))</f>
        <v>1.7247253119148063</v>
      </c>
      <c r="O24" s="140">
        <v>588.7950000000001</v>
      </c>
      <c r="P24" s="136">
        <v>993.128</v>
      </c>
      <c r="Q24" s="137">
        <v>16.011999999999997</v>
      </c>
      <c r="R24" s="136">
        <v>23.87</v>
      </c>
      <c r="S24" s="135">
        <f>SUM(O24:R24)</f>
        <v>1621.805</v>
      </c>
      <c r="T24" s="139">
        <f>S24/$S$9</f>
        <v>0.008999631902983</v>
      </c>
      <c r="U24" s="138">
        <v>239.64800000000002</v>
      </c>
      <c r="V24" s="136">
        <v>516.624</v>
      </c>
      <c r="W24" s="137">
        <v>2.783999999999999</v>
      </c>
      <c r="X24" s="136">
        <v>5.567999999999999</v>
      </c>
      <c r="Y24" s="135">
        <f>SUM(U24:X24)</f>
        <v>764.624</v>
      </c>
      <c r="Z24" s="134">
        <f>IF(ISERROR(S24/Y24-1),"         /0",IF(S24/Y24&gt;5,"  *  ",(S24/Y24-1)))</f>
        <v>1.121049038481659</v>
      </c>
    </row>
    <row r="25" spans="1:26" ht="18.75" customHeight="1">
      <c r="A25" s="142" t="s">
        <v>390</v>
      </c>
      <c r="B25" s="369" t="s">
        <v>390</v>
      </c>
      <c r="C25" s="140">
        <v>79.14</v>
      </c>
      <c r="D25" s="136">
        <v>99.185</v>
      </c>
      <c r="E25" s="137">
        <v>17.084999999999997</v>
      </c>
      <c r="F25" s="136">
        <v>17.919999999999995</v>
      </c>
      <c r="G25" s="135">
        <f>SUM(C25:F25)</f>
        <v>213.32999999999998</v>
      </c>
      <c r="H25" s="139">
        <f>G25/$G$9</f>
        <v>0.007618304958751233</v>
      </c>
      <c r="I25" s="138">
        <v>97.513</v>
      </c>
      <c r="J25" s="136">
        <v>108.348</v>
      </c>
      <c r="K25" s="137">
        <v>16.180999999999997</v>
      </c>
      <c r="L25" s="136">
        <v>16.348000000000003</v>
      </c>
      <c r="M25" s="135">
        <f>SUM(I25:L25)</f>
        <v>238.39</v>
      </c>
      <c r="N25" s="141">
        <f>IF(ISERROR(G25/M25-1),"         /0",(G25/M25-1))</f>
        <v>-0.10512185913838668</v>
      </c>
      <c r="O25" s="140">
        <v>474.0629999999999</v>
      </c>
      <c r="P25" s="136">
        <v>573.5880000000001</v>
      </c>
      <c r="Q25" s="137">
        <v>170.90700000000018</v>
      </c>
      <c r="R25" s="136">
        <v>168.73099999999988</v>
      </c>
      <c r="S25" s="135">
        <f>SUM(O25:R25)</f>
        <v>1387.2889999999998</v>
      </c>
      <c r="T25" s="139">
        <f>S25/$S$9</f>
        <v>0.00769826849902262</v>
      </c>
      <c r="U25" s="138">
        <v>538.3039999999999</v>
      </c>
      <c r="V25" s="136">
        <v>719.574</v>
      </c>
      <c r="W25" s="137">
        <v>158.92700000000002</v>
      </c>
      <c r="X25" s="136">
        <v>157.4319999999997</v>
      </c>
      <c r="Y25" s="135">
        <f>SUM(U25:X25)</f>
        <v>1574.2369999999996</v>
      </c>
      <c r="Z25" s="134">
        <f>IF(ISERROR(S25/Y25-1),"         /0",IF(S25/Y25&gt;5,"  *  ",(S25/Y25-1)))</f>
        <v>-0.11875467289868036</v>
      </c>
    </row>
    <row r="26" spans="1:26" ht="18.75" customHeight="1">
      <c r="A26" s="142" t="s">
        <v>384</v>
      </c>
      <c r="B26" s="369" t="s">
        <v>385</v>
      </c>
      <c r="C26" s="140">
        <v>90.06899999999999</v>
      </c>
      <c r="D26" s="136">
        <v>31.258</v>
      </c>
      <c r="E26" s="137">
        <v>40.62199999999997</v>
      </c>
      <c r="F26" s="136">
        <v>33.91900000000001</v>
      </c>
      <c r="G26" s="135">
        <f>SUM(C26:F26)</f>
        <v>195.86799999999997</v>
      </c>
      <c r="H26" s="139">
        <f>G26/$G$9</f>
        <v>0.00699471314705239</v>
      </c>
      <c r="I26" s="138">
        <v>140.33300000000003</v>
      </c>
      <c r="J26" s="136">
        <v>51.217</v>
      </c>
      <c r="K26" s="137">
        <v>41.974</v>
      </c>
      <c r="L26" s="136">
        <v>35.97299999999999</v>
      </c>
      <c r="M26" s="135">
        <f>SUM(I26:L26)</f>
        <v>269.497</v>
      </c>
      <c r="N26" s="141">
        <f>IF(ISERROR(G26/M26-1),"         /0",(G26/M26-1))</f>
        <v>-0.27320897820754975</v>
      </c>
      <c r="O26" s="140">
        <v>604.694</v>
      </c>
      <c r="P26" s="136">
        <v>239.16500000000005</v>
      </c>
      <c r="Q26" s="137">
        <v>544.0769999999993</v>
      </c>
      <c r="R26" s="136">
        <v>245.21199999999988</v>
      </c>
      <c r="S26" s="135">
        <f>SUM(O26:R26)</f>
        <v>1633.1479999999992</v>
      </c>
      <c r="T26" s="139">
        <f>S26/$S$9</f>
        <v>0.00906257586028707</v>
      </c>
      <c r="U26" s="138">
        <v>754.6349999999994</v>
      </c>
      <c r="V26" s="136">
        <v>337.9089999999999</v>
      </c>
      <c r="W26" s="137">
        <v>529.3629999999997</v>
      </c>
      <c r="X26" s="136">
        <v>179.917</v>
      </c>
      <c r="Y26" s="135">
        <f>SUM(U26:X26)</f>
        <v>1801.8239999999992</v>
      </c>
      <c r="Z26" s="134">
        <f>IF(ISERROR(S26/Y26-1),"         /0",IF(S26/Y26&gt;5,"  *  ",(S26/Y26-1)))</f>
        <v>-0.09361402667519136</v>
      </c>
    </row>
    <row r="27" spans="1:26" ht="18.75" customHeight="1">
      <c r="A27" s="142" t="s">
        <v>436</v>
      </c>
      <c r="B27" s="369" t="s">
        <v>437</v>
      </c>
      <c r="C27" s="140">
        <v>86.66199999999999</v>
      </c>
      <c r="D27" s="136">
        <v>87.042</v>
      </c>
      <c r="E27" s="137">
        <v>0.060000000000000005</v>
      </c>
      <c r="F27" s="136">
        <v>0.29</v>
      </c>
      <c r="G27" s="135">
        <f t="shared" si="15"/>
        <v>174.054</v>
      </c>
      <c r="H27" s="139">
        <f t="shared" si="1"/>
        <v>0.006215705485822375</v>
      </c>
      <c r="I27" s="138">
        <v>73.88799999999999</v>
      </c>
      <c r="J27" s="136">
        <v>73.076</v>
      </c>
      <c r="K27" s="137">
        <v>3.818</v>
      </c>
      <c r="L27" s="136">
        <v>1.4220000000000002</v>
      </c>
      <c r="M27" s="135">
        <f t="shared" si="16"/>
        <v>152.204</v>
      </c>
      <c r="N27" s="141">
        <f t="shared" si="17"/>
        <v>0.14355733095056622</v>
      </c>
      <c r="O27" s="140">
        <v>482.27299999999997</v>
      </c>
      <c r="P27" s="136">
        <v>483.122</v>
      </c>
      <c r="Q27" s="137">
        <v>28.333999999999993</v>
      </c>
      <c r="R27" s="136">
        <v>53.208</v>
      </c>
      <c r="S27" s="135">
        <f t="shared" si="18"/>
        <v>1046.937</v>
      </c>
      <c r="T27" s="139">
        <f t="shared" si="5"/>
        <v>0.005809605732879916</v>
      </c>
      <c r="U27" s="138">
        <v>441.11499999999995</v>
      </c>
      <c r="V27" s="136">
        <v>530.5050000000001</v>
      </c>
      <c r="W27" s="137">
        <v>35.35199999999999</v>
      </c>
      <c r="X27" s="136">
        <v>57.045</v>
      </c>
      <c r="Y27" s="135">
        <f t="shared" si="19"/>
        <v>1064.017</v>
      </c>
      <c r="Z27" s="134">
        <f t="shared" si="20"/>
        <v>-0.01605237510302948</v>
      </c>
    </row>
    <row r="28" spans="1:26" ht="18.75" customHeight="1">
      <c r="A28" s="142" t="s">
        <v>399</v>
      </c>
      <c r="B28" s="369" t="s">
        <v>400</v>
      </c>
      <c r="C28" s="140">
        <v>67.17</v>
      </c>
      <c r="D28" s="136">
        <v>93.992</v>
      </c>
      <c r="E28" s="137">
        <v>0.712</v>
      </c>
      <c r="F28" s="136">
        <v>0.326</v>
      </c>
      <c r="G28" s="135">
        <f t="shared" si="15"/>
        <v>162.2</v>
      </c>
      <c r="H28" s="139">
        <f t="shared" si="1"/>
        <v>0.005792382994934842</v>
      </c>
      <c r="I28" s="138">
        <v>82.35000000000001</v>
      </c>
      <c r="J28" s="136">
        <v>69.165</v>
      </c>
      <c r="K28" s="137">
        <v>1.2</v>
      </c>
      <c r="L28" s="136">
        <v>5.45</v>
      </c>
      <c r="M28" s="135">
        <f t="shared" si="16"/>
        <v>158.165</v>
      </c>
      <c r="N28" s="141" t="s">
        <v>50</v>
      </c>
      <c r="O28" s="140">
        <v>385.92300000000006</v>
      </c>
      <c r="P28" s="136">
        <v>610.8019999999999</v>
      </c>
      <c r="Q28" s="137">
        <v>6.579</v>
      </c>
      <c r="R28" s="136">
        <v>4.757999999999998</v>
      </c>
      <c r="S28" s="135">
        <f t="shared" si="18"/>
        <v>1008.0619999999999</v>
      </c>
      <c r="T28" s="139">
        <f t="shared" si="5"/>
        <v>0.0055938827019184475</v>
      </c>
      <c r="U28" s="138">
        <v>454.71199999999993</v>
      </c>
      <c r="V28" s="136">
        <v>561.881</v>
      </c>
      <c r="W28" s="137">
        <v>16.86</v>
      </c>
      <c r="X28" s="136">
        <v>14.104000000000001</v>
      </c>
      <c r="Y28" s="135">
        <f t="shared" si="19"/>
        <v>1047.5569999999998</v>
      </c>
      <c r="Z28" s="134">
        <f t="shared" si="20"/>
        <v>-0.03770200571424742</v>
      </c>
    </row>
    <row r="29" spans="1:26" ht="18.75" customHeight="1">
      <c r="A29" s="142" t="s">
        <v>388</v>
      </c>
      <c r="B29" s="369" t="s">
        <v>389</v>
      </c>
      <c r="C29" s="140">
        <v>44.82000000000001</v>
      </c>
      <c r="D29" s="136">
        <v>91.83999999999999</v>
      </c>
      <c r="E29" s="137">
        <v>7.33</v>
      </c>
      <c r="F29" s="136">
        <v>7.606</v>
      </c>
      <c r="G29" s="135">
        <f t="shared" si="15"/>
        <v>151.596</v>
      </c>
      <c r="H29" s="139">
        <f t="shared" si="1"/>
        <v>0.005413699707152543</v>
      </c>
      <c r="I29" s="138">
        <v>61.008</v>
      </c>
      <c r="J29" s="136">
        <v>105.166</v>
      </c>
      <c r="K29" s="137">
        <v>3.508</v>
      </c>
      <c r="L29" s="136">
        <v>6.7780000000000005</v>
      </c>
      <c r="M29" s="135">
        <f t="shared" si="16"/>
        <v>176.46</v>
      </c>
      <c r="N29" s="141">
        <f t="shared" si="17"/>
        <v>-0.14090445426725606</v>
      </c>
      <c r="O29" s="140">
        <v>305.35699999999986</v>
      </c>
      <c r="P29" s="136">
        <v>745.9050000000003</v>
      </c>
      <c r="Q29" s="137">
        <v>43.900000000000006</v>
      </c>
      <c r="R29" s="136">
        <v>39.806</v>
      </c>
      <c r="S29" s="135">
        <f t="shared" si="18"/>
        <v>1134.9680000000003</v>
      </c>
      <c r="T29" s="139">
        <f t="shared" si="5"/>
        <v>0.00629810255959552</v>
      </c>
      <c r="U29" s="138">
        <v>382.9929999999997</v>
      </c>
      <c r="V29" s="136">
        <v>707.3099999999998</v>
      </c>
      <c r="W29" s="137">
        <v>39.997000000000014</v>
      </c>
      <c r="X29" s="136">
        <v>39.97600000000003</v>
      </c>
      <c r="Y29" s="135">
        <f t="shared" si="19"/>
        <v>1170.2759999999996</v>
      </c>
      <c r="Z29" s="134">
        <f t="shared" si="20"/>
        <v>-0.030170660596303245</v>
      </c>
    </row>
    <row r="30" spans="1:26" ht="18.75" customHeight="1">
      <c r="A30" s="142" t="s">
        <v>465</v>
      </c>
      <c r="B30" s="369" t="s">
        <v>465</v>
      </c>
      <c r="C30" s="140">
        <v>0</v>
      </c>
      <c r="D30" s="136">
        <v>132.68</v>
      </c>
      <c r="E30" s="137">
        <v>0</v>
      </c>
      <c r="F30" s="136">
        <v>0</v>
      </c>
      <c r="G30" s="135">
        <f t="shared" si="15"/>
        <v>132.68</v>
      </c>
      <c r="H30" s="139">
        <f t="shared" si="1"/>
        <v>0.0047381835744016955</v>
      </c>
      <c r="I30" s="138">
        <v>4</v>
      </c>
      <c r="J30" s="136">
        <v>30.602999999999998</v>
      </c>
      <c r="K30" s="137">
        <v>0.115</v>
      </c>
      <c r="L30" s="136">
        <v>0.35</v>
      </c>
      <c r="M30" s="135">
        <f t="shared" si="16"/>
        <v>35.068</v>
      </c>
      <c r="N30" s="141">
        <f t="shared" si="17"/>
        <v>2.783506330557774</v>
      </c>
      <c r="O30" s="140">
        <v>35.439</v>
      </c>
      <c r="P30" s="136">
        <v>414.053</v>
      </c>
      <c r="Q30" s="137">
        <v>0.47600000000000003</v>
      </c>
      <c r="R30" s="136">
        <v>0.8</v>
      </c>
      <c r="S30" s="135">
        <f t="shared" si="18"/>
        <v>450.76800000000003</v>
      </c>
      <c r="T30" s="139">
        <f t="shared" si="5"/>
        <v>0.002501377214673676</v>
      </c>
      <c r="U30" s="138">
        <v>35.375</v>
      </c>
      <c r="V30" s="136">
        <v>368.78700000000003</v>
      </c>
      <c r="W30" s="137">
        <v>0.985</v>
      </c>
      <c r="X30" s="136">
        <v>3.7399999999999998</v>
      </c>
      <c r="Y30" s="135">
        <f t="shared" si="19"/>
        <v>408.88700000000006</v>
      </c>
      <c r="Z30" s="134">
        <f t="shared" si="20"/>
        <v>0.10242683186308188</v>
      </c>
    </row>
    <row r="31" spans="1:26" ht="18.75" customHeight="1">
      <c r="A31" s="142" t="s">
        <v>393</v>
      </c>
      <c r="B31" s="369" t="s">
        <v>394</v>
      </c>
      <c r="C31" s="140">
        <v>13.677</v>
      </c>
      <c r="D31" s="136">
        <v>43.576</v>
      </c>
      <c r="E31" s="137">
        <v>24.535</v>
      </c>
      <c r="F31" s="136">
        <v>47.11700000000001</v>
      </c>
      <c r="G31" s="135">
        <f t="shared" si="15"/>
        <v>128.905</v>
      </c>
      <c r="H31" s="139">
        <f t="shared" si="1"/>
        <v>0.004603373181023896</v>
      </c>
      <c r="I31" s="138">
        <v>10.867</v>
      </c>
      <c r="J31" s="136">
        <v>42.69</v>
      </c>
      <c r="K31" s="137">
        <v>47.484</v>
      </c>
      <c r="L31" s="136">
        <v>54.415</v>
      </c>
      <c r="M31" s="135">
        <f t="shared" si="16"/>
        <v>155.456</v>
      </c>
      <c r="N31" s="141">
        <f t="shared" si="17"/>
        <v>-0.17079430835734866</v>
      </c>
      <c r="O31" s="140">
        <v>83.337</v>
      </c>
      <c r="P31" s="136">
        <v>312.35599999999994</v>
      </c>
      <c r="Q31" s="137">
        <v>158.411</v>
      </c>
      <c r="R31" s="136">
        <v>228.20499999999998</v>
      </c>
      <c r="S31" s="135">
        <f t="shared" si="18"/>
        <v>782.309</v>
      </c>
      <c r="T31" s="139">
        <f t="shared" si="5"/>
        <v>0.004341146459895442</v>
      </c>
      <c r="U31" s="138">
        <v>113.313</v>
      </c>
      <c r="V31" s="136">
        <v>282.76400000000007</v>
      </c>
      <c r="W31" s="137">
        <v>166.62199999999993</v>
      </c>
      <c r="X31" s="136">
        <v>249.08399999999995</v>
      </c>
      <c r="Y31" s="135">
        <f t="shared" si="19"/>
        <v>811.7829999999999</v>
      </c>
      <c r="Z31" s="134">
        <f t="shared" si="20"/>
        <v>-0.03630773248515917</v>
      </c>
    </row>
    <row r="32" spans="1:26" ht="18.75" customHeight="1">
      <c r="A32" s="142" t="s">
        <v>423</v>
      </c>
      <c r="B32" s="369" t="s">
        <v>424</v>
      </c>
      <c r="C32" s="140">
        <v>119.028</v>
      </c>
      <c r="D32" s="136">
        <v>6.074</v>
      </c>
      <c r="E32" s="137">
        <v>0.28</v>
      </c>
      <c r="F32" s="136">
        <v>0.454</v>
      </c>
      <c r="G32" s="135">
        <f t="shared" si="15"/>
        <v>125.836</v>
      </c>
      <c r="H32" s="139">
        <f t="shared" si="1"/>
        <v>0.004493775009559931</v>
      </c>
      <c r="I32" s="138">
        <v>46.32</v>
      </c>
      <c r="J32" s="136">
        <v>16.914</v>
      </c>
      <c r="K32" s="137">
        <v>7.3500000000000005</v>
      </c>
      <c r="L32" s="136">
        <v>4.62</v>
      </c>
      <c r="M32" s="135">
        <f t="shared" si="16"/>
        <v>75.20400000000001</v>
      </c>
      <c r="N32" s="141">
        <f t="shared" si="17"/>
        <v>0.6732620605286952</v>
      </c>
      <c r="O32" s="140">
        <v>391.08399999999995</v>
      </c>
      <c r="P32" s="136">
        <v>110.706</v>
      </c>
      <c r="Q32" s="137">
        <v>2.4799999999999995</v>
      </c>
      <c r="R32" s="136">
        <v>9.042</v>
      </c>
      <c r="S32" s="135">
        <f t="shared" si="18"/>
        <v>513.312</v>
      </c>
      <c r="T32" s="139">
        <f t="shared" si="5"/>
        <v>0.002848442970260919</v>
      </c>
      <c r="U32" s="138">
        <v>531.3360000000001</v>
      </c>
      <c r="V32" s="136">
        <v>148.827</v>
      </c>
      <c r="W32" s="137">
        <v>19.205000000000005</v>
      </c>
      <c r="X32" s="136">
        <v>13.722000000000001</v>
      </c>
      <c r="Y32" s="135">
        <f t="shared" si="19"/>
        <v>713.0900000000001</v>
      </c>
      <c r="Z32" s="134">
        <f t="shared" si="20"/>
        <v>-0.28015818480135757</v>
      </c>
    </row>
    <row r="33" spans="1:26" ht="18.75" customHeight="1">
      <c r="A33" s="142" t="s">
        <v>440</v>
      </c>
      <c r="B33" s="369" t="s">
        <v>441</v>
      </c>
      <c r="C33" s="140">
        <v>18.67</v>
      </c>
      <c r="D33" s="136">
        <v>69.329</v>
      </c>
      <c r="E33" s="137">
        <v>10.116999999999999</v>
      </c>
      <c r="F33" s="136">
        <v>15.216999999999999</v>
      </c>
      <c r="G33" s="135">
        <f t="shared" si="15"/>
        <v>113.333</v>
      </c>
      <c r="H33" s="139">
        <f t="shared" si="1"/>
        <v>0.0040472758444201635</v>
      </c>
      <c r="I33" s="138">
        <v>6.5</v>
      </c>
      <c r="J33" s="136">
        <v>26.580999999999996</v>
      </c>
      <c r="K33" s="137">
        <v>24.333000000000002</v>
      </c>
      <c r="L33" s="136">
        <v>38.52</v>
      </c>
      <c r="M33" s="135">
        <f t="shared" si="16"/>
        <v>95.934</v>
      </c>
      <c r="N33" s="141">
        <f t="shared" si="17"/>
        <v>0.18136427126983135</v>
      </c>
      <c r="O33" s="140">
        <v>98.28399999999999</v>
      </c>
      <c r="P33" s="136">
        <v>477.94300000000015</v>
      </c>
      <c r="Q33" s="137">
        <v>59.62400000000001</v>
      </c>
      <c r="R33" s="136">
        <v>94.05099999999996</v>
      </c>
      <c r="S33" s="135">
        <f t="shared" si="18"/>
        <v>729.902</v>
      </c>
      <c r="T33" s="139">
        <f t="shared" si="5"/>
        <v>0.004050332392150165</v>
      </c>
      <c r="U33" s="138">
        <v>83.11999999999999</v>
      </c>
      <c r="V33" s="136">
        <v>418.45700000000005</v>
      </c>
      <c r="W33" s="137">
        <v>80.683</v>
      </c>
      <c r="X33" s="136">
        <v>124.74100000000001</v>
      </c>
      <c r="Y33" s="135">
        <f t="shared" si="19"/>
        <v>707.0010000000001</v>
      </c>
      <c r="Z33" s="134">
        <f t="shared" si="20"/>
        <v>0.03239175050671772</v>
      </c>
    </row>
    <row r="34" spans="1:26" ht="18.75" customHeight="1">
      <c r="A34" s="142" t="s">
        <v>466</v>
      </c>
      <c r="B34" s="369" t="s">
        <v>466</v>
      </c>
      <c r="C34" s="140">
        <v>39.746</v>
      </c>
      <c r="D34" s="136">
        <v>59.739999999999995</v>
      </c>
      <c r="E34" s="137">
        <v>0.29000000000000004</v>
      </c>
      <c r="F34" s="136">
        <v>1.452</v>
      </c>
      <c r="G34" s="135">
        <f t="shared" si="15"/>
        <v>101.228</v>
      </c>
      <c r="H34" s="139">
        <f t="shared" si="1"/>
        <v>0.0036149898015491013</v>
      </c>
      <c r="I34" s="138">
        <v>23.234</v>
      </c>
      <c r="J34" s="136">
        <v>33</v>
      </c>
      <c r="K34" s="137">
        <v>1.349</v>
      </c>
      <c r="L34" s="136">
        <v>3.136</v>
      </c>
      <c r="M34" s="135">
        <f t="shared" si="16"/>
        <v>60.719</v>
      </c>
      <c r="N34" s="141">
        <f t="shared" si="17"/>
        <v>0.6671552561801082</v>
      </c>
      <c r="O34" s="140">
        <v>133.254</v>
      </c>
      <c r="P34" s="136">
        <v>302.505</v>
      </c>
      <c r="Q34" s="137">
        <v>20.915999999999993</v>
      </c>
      <c r="R34" s="136">
        <v>45.55500000000001</v>
      </c>
      <c r="S34" s="135">
        <f t="shared" si="18"/>
        <v>502.23</v>
      </c>
      <c r="T34" s="139">
        <f t="shared" si="5"/>
        <v>0.002786947339929987</v>
      </c>
      <c r="U34" s="138">
        <v>172.56</v>
      </c>
      <c r="V34" s="136">
        <v>334.41400000000004</v>
      </c>
      <c r="W34" s="137">
        <v>10.131999999999998</v>
      </c>
      <c r="X34" s="136">
        <v>14.643</v>
      </c>
      <c r="Y34" s="135">
        <f t="shared" si="19"/>
        <v>531.749</v>
      </c>
      <c r="Z34" s="134">
        <f t="shared" si="20"/>
        <v>-0.05551303340485836</v>
      </c>
    </row>
    <row r="35" spans="1:26" ht="18.75" customHeight="1">
      <c r="A35" s="142" t="s">
        <v>391</v>
      </c>
      <c r="B35" s="369" t="s">
        <v>392</v>
      </c>
      <c r="C35" s="140">
        <v>31.311999999999998</v>
      </c>
      <c r="D35" s="136">
        <v>66.89099999999999</v>
      </c>
      <c r="E35" s="137">
        <v>0.16499999999999998</v>
      </c>
      <c r="F35" s="136">
        <v>0.28500000000000003</v>
      </c>
      <c r="G35" s="135">
        <f t="shared" si="15"/>
        <v>98.65299999999999</v>
      </c>
      <c r="H35" s="139">
        <f t="shared" si="1"/>
        <v>0.0035230330431523242</v>
      </c>
      <c r="I35" s="138">
        <v>34.794</v>
      </c>
      <c r="J35" s="136">
        <v>49.57599999999999</v>
      </c>
      <c r="K35" s="137">
        <v>0.358</v>
      </c>
      <c r="L35" s="136">
        <v>0.652</v>
      </c>
      <c r="M35" s="135">
        <f t="shared" si="16"/>
        <v>85.38</v>
      </c>
      <c r="N35" s="141" t="s">
        <v>50</v>
      </c>
      <c r="O35" s="140">
        <v>225.716</v>
      </c>
      <c r="P35" s="136">
        <v>423.3559999999998</v>
      </c>
      <c r="Q35" s="137">
        <v>12.930000000000001</v>
      </c>
      <c r="R35" s="136">
        <v>27.745000000000005</v>
      </c>
      <c r="S35" s="135">
        <f t="shared" si="18"/>
        <v>689.7469999999998</v>
      </c>
      <c r="T35" s="139">
        <f t="shared" si="5"/>
        <v>0.0038275064549602535</v>
      </c>
      <c r="U35" s="138">
        <v>183.78699999999998</v>
      </c>
      <c r="V35" s="136">
        <v>371.30599999999987</v>
      </c>
      <c r="W35" s="137">
        <v>17.834</v>
      </c>
      <c r="X35" s="136">
        <v>14.898000000000005</v>
      </c>
      <c r="Y35" s="135">
        <f t="shared" si="19"/>
        <v>587.8249999999998</v>
      </c>
      <c r="Z35" s="134">
        <f t="shared" si="20"/>
        <v>0.17338833836601042</v>
      </c>
    </row>
    <row r="36" spans="1:26" ht="18.75" customHeight="1">
      <c r="A36" s="142" t="s">
        <v>467</v>
      </c>
      <c r="B36" s="369" t="s">
        <v>468</v>
      </c>
      <c r="C36" s="140">
        <v>0</v>
      </c>
      <c r="D36" s="136">
        <v>0</v>
      </c>
      <c r="E36" s="137">
        <v>11.925000000000002</v>
      </c>
      <c r="F36" s="136">
        <v>85.40100000000001</v>
      </c>
      <c r="G36" s="135">
        <f t="shared" si="15"/>
        <v>97.32600000000001</v>
      </c>
      <c r="H36" s="139">
        <f t="shared" si="1"/>
        <v>0.003475644065135811</v>
      </c>
      <c r="I36" s="138">
        <v>0.565</v>
      </c>
      <c r="J36" s="136">
        <v>2.956</v>
      </c>
      <c r="K36" s="137">
        <v>2.9</v>
      </c>
      <c r="L36" s="136">
        <v>102.07000000000001</v>
      </c>
      <c r="M36" s="135">
        <f t="shared" si="16"/>
        <v>108.49100000000001</v>
      </c>
      <c r="N36" s="141">
        <f t="shared" si="17"/>
        <v>-0.10291176226599441</v>
      </c>
      <c r="O36" s="140">
        <v>0.148</v>
      </c>
      <c r="P36" s="136">
        <v>0.638</v>
      </c>
      <c r="Q36" s="137">
        <v>14.316000000000003</v>
      </c>
      <c r="R36" s="136">
        <v>375.81100000000004</v>
      </c>
      <c r="S36" s="135">
        <f t="shared" si="18"/>
        <v>390.913</v>
      </c>
      <c r="T36" s="139">
        <f t="shared" si="5"/>
        <v>0.0021692331113116517</v>
      </c>
      <c r="U36" s="138">
        <v>3.2089999999999996</v>
      </c>
      <c r="V36" s="136">
        <v>14.591999999999999</v>
      </c>
      <c r="W36" s="137">
        <v>9.607999999999997</v>
      </c>
      <c r="X36" s="136">
        <v>509.139</v>
      </c>
      <c r="Y36" s="135">
        <f t="shared" si="19"/>
        <v>536.548</v>
      </c>
      <c r="Z36" s="134">
        <f t="shared" si="20"/>
        <v>-0.27142958318733834</v>
      </c>
    </row>
    <row r="37" spans="1:26" ht="18.75" customHeight="1">
      <c r="A37" s="142" t="s">
        <v>413</v>
      </c>
      <c r="B37" s="369" t="s">
        <v>414</v>
      </c>
      <c r="C37" s="140">
        <v>0</v>
      </c>
      <c r="D37" s="136">
        <v>0</v>
      </c>
      <c r="E37" s="137">
        <v>39.671</v>
      </c>
      <c r="F37" s="136">
        <v>45.96500000000001</v>
      </c>
      <c r="G37" s="135">
        <f>SUM(C37:F37)</f>
        <v>85.63600000000001</v>
      </c>
      <c r="H37" s="139">
        <f>G37/$G$9</f>
        <v>0.003058178237695686</v>
      </c>
      <c r="I37" s="138"/>
      <c r="J37" s="136"/>
      <c r="K37" s="137">
        <v>60.580999999999996</v>
      </c>
      <c r="L37" s="136">
        <v>66.91399999999999</v>
      </c>
      <c r="M37" s="135">
        <f>SUM(I37:L37)</f>
        <v>127.49499999999998</v>
      </c>
      <c r="N37" s="141">
        <f>IF(ISERROR(G37/M37-1),"         /0",(G37/M37-1))</f>
        <v>-0.32831875759833695</v>
      </c>
      <c r="O37" s="140">
        <v>3.8</v>
      </c>
      <c r="P37" s="136">
        <v>3.9</v>
      </c>
      <c r="Q37" s="137">
        <v>273.08600000000007</v>
      </c>
      <c r="R37" s="136">
        <v>295.79499999999996</v>
      </c>
      <c r="S37" s="135">
        <f>SUM(O37:R37)</f>
        <v>576.581</v>
      </c>
      <c r="T37" s="139">
        <f>S37/$S$9</f>
        <v>0.0031995318563291155</v>
      </c>
      <c r="U37" s="138">
        <v>26.7</v>
      </c>
      <c r="V37" s="136">
        <v>29.342999999999996</v>
      </c>
      <c r="W37" s="137">
        <v>314.7499999999999</v>
      </c>
      <c r="X37" s="136">
        <v>482.96999999999997</v>
      </c>
      <c r="Y37" s="135">
        <f>SUM(U37:X37)</f>
        <v>853.7629999999999</v>
      </c>
      <c r="Z37" s="134">
        <f>IF(ISERROR(S37/Y37-1),"         /0",IF(S37/Y37&gt;5,"  *  ",(S37/Y37-1)))</f>
        <v>-0.324659185277413</v>
      </c>
    </row>
    <row r="38" spans="1:26" ht="18.75" customHeight="1">
      <c r="A38" s="142" t="s">
        <v>469</v>
      </c>
      <c r="B38" s="369" t="s">
        <v>470</v>
      </c>
      <c r="C38" s="140">
        <v>19.8</v>
      </c>
      <c r="D38" s="136">
        <v>26.7</v>
      </c>
      <c r="E38" s="137">
        <v>12.657</v>
      </c>
      <c r="F38" s="136">
        <v>23.612000000000002</v>
      </c>
      <c r="G38" s="135">
        <f t="shared" si="15"/>
        <v>82.769</v>
      </c>
      <c r="H38" s="139">
        <f t="shared" si="1"/>
        <v>0.002955793761453527</v>
      </c>
      <c r="I38" s="138">
        <v>20.415</v>
      </c>
      <c r="J38" s="136">
        <v>22.463</v>
      </c>
      <c r="K38" s="137">
        <v>4.459999999999999</v>
      </c>
      <c r="L38" s="136">
        <v>10.809999999999999</v>
      </c>
      <c r="M38" s="135">
        <f t="shared" si="16"/>
        <v>58.147999999999996</v>
      </c>
      <c r="N38" s="141" t="s">
        <v>50</v>
      </c>
      <c r="O38" s="140">
        <v>156.174</v>
      </c>
      <c r="P38" s="136">
        <v>197.425</v>
      </c>
      <c r="Q38" s="137">
        <v>81.69000000000001</v>
      </c>
      <c r="R38" s="136">
        <v>100.287</v>
      </c>
      <c r="S38" s="135">
        <f t="shared" si="18"/>
        <v>535.576</v>
      </c>
      <c r="T38" s="139">
        <f t="shared" si="5"/>
        <v>0.0029719891454718806</v>
      </c>
      <c r="U38" s="138">
        <v>172.55400000000006</v>
      </c>
      <c r="V38" s="136">
        <v>204.302</v>
      </c>
      <c r="W38" s="137">
        <v>11.603</v>
      </c>
      <c r="X38" s="136">
        <v>19.679</v>
      </c>
      <c r="Y38" s="135">
        <f t="shared" si="19"/>
        <v>408.13800000000003</v>
      </c>
      <c r="Z38" s="134">
        <f t="shared" si="20"/>
        <v>0.3122424278062812</v>
      </c>
    </row>
    <row r="39" spans="1:26" ht="18.75" customHeight="1">
      <c r="A39" s="142" t="s">
        <v>432</v>
      </c>
      <c r="B39" s="369" t="s">
        <v>433</v>
      </c>
      <c r="C39" s="140">
        <v>3.325</v>
      </c>
      <c r="D39" s="136">
        <v>9.233999999999998</v>
      </c>
      <c r="E39" s="137">
        <v>36.080000000000005</v>
      </c>
      <c r="F39" s="136">
        <v>27.607</v>
      </c>
      <c r="G39" s="135">
        <f t="shared" si="15"/>
        <v>76.24600000000001</v>
      </c>
      <c r="H39" s="139">
        <f t="shared" si="1"/>
        <v>0.002722848543969187</v>
      </c>
      <c r="I39" s="138">
        <v>2.212</v>
      </c>
      <c r="J39" s="136">
        <v>9.330999999999998</v>
      </c>
      <c r="K39" s="137">
        <v>21.695000000000004</v>
      </c>
      <c r="L39" s="136">
        <v>14.729000000000001</v>
      </c>
      <c r="M39" s="135">
        <f t="shared" si="16"/>
        <v>47.967</v>
      </c>
      <c r="N39" s="141">
        <f t="shared" si="17"/>
        <v>0.5895511497487858</v>
      </c>
      <c r="O39" s="140">
        <v>23.901999999999997</v>
      </c>
      <c r="P39" s="136">
        <v>48.837999999999994</v>
      </c>
      <c r="Q39" s="137">
        <v>224.76899999999998</v>
      </c>
      <c r="R39" s="136">
        <v>176.49700000000004</v>
      </c>
      <c r="S39" s="135">
        <f t="shared" si="18"/>
        <v>474.006</v>
      </c>
      <c r="T39" s="139">
        <f t="shared" si="5"/>
        <v>0.0026303282575928424</v>
      </c>
      <c r="U39" s="138">
        <v>33.00000000000001</v>
      </c>
      <c r="V39" s="136">
        <v>86.07800000000002</v>
      </c>
      <c r="W39" s="137">
        <v>117.86099999999999</v>
      </c>
      <c r="X39" s="136">
        <v>91.94000000000001</v>
      </c>
      <c r="Y39" s="135">
        <f t="shared" si="19"/>
        <v>328.879</v>
      </c>
      <c r="Z39" s="134">
        <f t="shared" si="20"/>
        <v>0.4412777951769493</v>
      </c>
    </row>
    <row r="40" spans="1:26" ht="18.75" customHeight="1">
      <c r="A40" s="142" t="s">
        <v>417</v>
      </c>
      <c r="B40" s="369" t="s">
        <v>418</v>
      </c>
      <c r="C40" s="140">
        <v>25.451999999999998</v>
      </c>
      <c r="D40" s="136">
        <v>46.32</v>
      </c>
      <c r="E40" s="137">
        <v>0.8979999999999999</v>
      </c>
      <c r="F40" s="136">
        <v>1.8550000000000002</v>
      </c>
      <c r="G40" s="135">
        <f t="shared" si="15"/>
        <v>74.52499999999999</v>
      </c>
      <c r="H40" s="139">
        <f t="shared" si="1"/>
        <v>0.002661389289133903</v>
      </c>
      <c r="I40" s="138">
        <v>16.41</v>
      </c>
      <c r="J40" s="136">
        <v>44.047</v>
      </c>
      <c r="K40" s="137">
        <v>8.111999999999998</v>
      </c>
      <c r="L40" s="136">
        <v>3.6759999999999997</v>
      </c>
      <c r="M40" s="135">
        <f t="shared" si="16"/>
        <v>72.24499999999999</v>
      </c>
      <c r="N40" s="141">
        <f t="shared" si="17"/>
        <v>0.03155927745864773</v>
      </c>
      <c r="O40" s="140">
        <v>367.48500000000007</v>
      </c>
      <c r="P40" s="136">
        <v>539.113</v>
      </c>
      <c r="Q40" s="137">
        <v>9.906</v>
      </c>
      <c r="R40" s="136">
        <v>16.494999999999997</v>
      </c>
      <c r="S40" s="135">
        <f t="shared" si="18"/>
        <v>932.9990000000001</v>
      </c>
      <c r="T40" s="139">
        <f t="shared" si="5"/>
        <v>0.0051773471939297495</v>
      </c>
      <c r="U40" s="138">
        <v>202.41799999999998</v>
      </c>
      <c r="V40" s="136">
        <v>323.752</v>
      </c>
      <c r="W40" s="137">
        <v>75.22000000000003</v>
      </c>
      <c r="X40" s="136">
        <v>56.79199999999998</v>
      </c>
      <c r="Y40" s="135">
        <f t="shared" si="19"/>
        <v>658.182</v>
      </c>
      <c r="Z40" s="134">
        <f t="shared" si="20"/>
        <v>0.4175395255415677</v>
      </c>
    </row>
    <row r="41" spans="1:26" ht="18.75" customHeight="1">
      <c r="A41" s="142" t="s">
        <v>421</v>
      </c>
      <c r="B41" s="369" t="s">
        <v>422</v>
      </c>
      <c r="C41" s="140">
        <v>12.915</v>
      </c>
      <c r="D41" s="136">
        <v>13.068000000000001</v>
      </c>
      <c r="E41" s="137">
        <v>23.304</v>
      </c>
      <c r="F41" s="136">
        <v>22.987</v>
      </c>
      <c r="G41" s="135">
        <f t="shared" si="15"/>
        <v>72.274</v>
      </c>
      <c r="H41" s="139">
        <f t="shared" si="1"/>
        <v>0.002581003012182003</v>
      </c>
      <c r="I41" s="138">
        <v>0</v>
      </c>
      <c r="J41" s="136">
        <v>0</v>
      </c>
      <c r="K41" s="137">
        <v>115.793</v>
      </c>
      <c r="L41" s="136">
        <v>13.92</v>
      </c>
      <c r="M41" s="135">
        <f t="shared" si="16"/>
        <v>129.713</v>
      </c>
      <c r="N41" s="141">
        <f t="shared" si="17"/>
        <v>-0.4428160631548109</v>
      </c>
      <c r="O41" s="140">
        <v>72.57900000000001</v>
      </c>
      <c r="P41" s="136">
        <v>78.969</v>
      </c>
      <c r="Q41" s="137">
        <v>104.352</v>
      </c>
      <c r="R41" s="136">
        <v>111.40699999999998</v>
      </c>
      <c r="S41" s="135">
        <f t="shared" si="18"/>
        <v>367.307</v>
      </c>
      <c r="T41" s="139">
        <f t="shared" si="5"/>
        <v>0.0020382399828518085</v>
      </c>
      <c r="U41" s="138">
        <v>0</v>
      </c>
      <c r="V41" s="136">
        <v>0</v>
      </c>
      <c r="W41" s="137">
        <v>289.399</v>
      </c>
      <c r="X41" s="136">
        <v>208.20300000000003</v>
      </c>
      <c r="Y41" s="135">
        <f t="shared" si="19"/>
        <v>497.60200000000003</v>
      </c>
      <c r="Z41" s="134">
        <f t="shared" si="20"/>
        <v>-0.2618458125168307</v>
      </c>
    </row>
    <row r="42" spans="1:26" ht="18.75" customHeight="1">
      <c r="A42" s="142" t="s">
        <v>471</v>
      </c>
      <c r="B42" s="369" t="s">
        <v>471</v>
      </c>
      <c r="C42" s="140">
        <v>35.103</v>
      </c>
      <c r="D42" s="136">
        <v>30.208000000000002</v>
      </c>
      <c r="E42" s="137">
        <v>2.021</v>
      </c>
      <c r="F42" s="136">
        <v>3.1220000000000003</v>
      </c>
      <c r="G42" s="135">
        <f t="shared" si="15"/>
        <v>70.45400000000001</v>
      </c>
      <c r="H42" s="139">
        <f t="shared" si="1"/>
        <v>0.002516008332460786</v>
      </c>
      <c r="I42" s="138">
        <v>19.525</v>
      </c>
      <c r="J42" s="136">
        <v>19.795</v>
      </c>
      <c r="K42" s="137">
        <v>0.85</v>
      </c>
      <c r="L42" s="136">
        <v>0.948</v>
      </c>
      <c r="M42" s="135">
        <f t="shared" si="16"/>
        <v>41.118</v>
      </c>
      <c r="N42" s="141">
        <f t="shared" si="17"/>
        <v>0.7134588258183765</v>
      </c>
      <c r="O42" s="140">
        <v>127.70099999999998</v>
      </c>
      <c r="P42" s="136">
        <v>133.90699999999998</v>
      </c>
      <c r="Q42" s="137">
        <v>22.827</v>
      </c>
      <c r="R42" s="136">
        <v>17.503</v>
      </c>
      <c r="S42" s="135">
        <f t="shared" si="18"/>
        <v>301.93799999999993</v>
      </c>
      <c r="T42" s="139">
        <f t="shared" si="5"/>
        <v>0.0016754978912525739</v>
      </c>
      <c r="U42" s="138">
        <v>62.54</v>
      </c>
      <c r="V42" s="136">
        <v>68.228</v>
      </c>
      <c r="W42" s="137">
        <v>3.131</v>
      </c>
      <c r="X42" s="136">
        <v>3.575</v>
      </c>
      <c r="Y42" s="135">
        <f t="shared" si="19"/>
        <v>137.474</v>
      </c>
      <c r="Z42" s="134">
        <f t="shared" si="20"/>
        <v>1.1963280329371369</v>
      </c>
    </row>
    <row r="43" spans="1:26" ht="18.75" customHeight="1">
      <c r="A43" s="142" t="s">
        <v>472</v>
      </c>
      <c r="B43" s="369" t="s">
        <v>473</v>
      </c>
      <c r="C43" s="140">
        <v>21.089</v>
      </c>
      <c r="D43" s="136">
        <v>48.86500000000001</v>
      </c>
      <c r="E43" s="137">
        <v>0.13</v>
      </c>
      <c r="F43" s="136">
        <v>0.1</v>
      </c>
      <c r="G43" s="135">
        <f t="shared" si="15"/>
        <v>70.184</v>
      </c>
      <c r="H43" s="139">
        <f t="shared" si="1"/>
        <v>0.0025063662645900555</v>
      </c>
      <c r="I43" s="138">
        <v>14.35</v>
      </c>
      <c r="J43" s="136">
        <v>23.63</v>
      </c>
      <c r="K43" s="137">
        <v>0</v>
      </c>
      <c r="L43" s="136">
        <v>0</v>
      </c>
      <c r="M43" s="135">
        <f t="shared" si="16"/>
        <v>37.98</v>
      </c>
      <c r="N43" s="141">
        <f t="shared" si="17"/>
        <v>0.8479199578725647</v>
      </c>
      <c r="O43" s="140">
        <v>100.66900000000003</v>
      </c>
      <c r="P43" s="136">
        <v>326.372</v>
      </c>
      <c r="Q43" s="137">
        <v>13.715000000000002</v>
      </c>
      <c r="R43" s="136">
        <v>64.489</v>
      </c>
      <c r="S43" s="135">
        <f t="shared" si="18"/>
        <v>505.245</v>
      </c>
      <c r="T43" s="139">
        <f t="shared" si="5"/>
        <v>0.0028036780135852622</v>
      </c>
      <c r="U43" s="138">
        <v>171.09400000000002</v>
      </c>
      <c r="V43" s="136">
        <v>236.068</v>
      </c>
      <c r="W43" s="137">
        <v>5.299999999999999</v>
      </c>
      <c r="X43" s="136">
        <v>6.095000000000001</v>
      </c>
      <c r="Y43" s="135">
        <f t="shared" si="19"/>
        <v>418.5570000000001</v>
      </c>
      <c r="Z43" s="134">
        <f t="shared" si="20"/>
        <v>0.20711157620109066</v>
      </c>
    </row>
    <row r="44" spans="1:26" ht="18.75" customHeight="1">
      <c r="A44" s="142" t="s">
        <v>436</v>
      </c>
      <c r="B44" s="369" t="s">
        <v>452</v>
      </c>
      <c r="C44" s="140">
        <v>27.62</v>
      </c>
      <c r="D44" s="136">
        <v>30.11</v>
      </c>
      <c r="E44" s="137">
        <v>3.0900000000000003</v>
      </c>
      <c r="F44" s="136">
        <v>3.5639999999999996</v>
      </c>
      <c r="G44" s="135">
        <f t="shared" si="15"/>
        <v>64.384</v>
      </c>
      <c r="H44" s="139">
        <f t="shared" si="1"/>
        <v>0.0022992403621817812</v>
      </c>
      <c r="I44" s="138">
        <v>27.136000000000003</v>
      </c>
      <c r="J44" s="136">
        <v>31.384000000000004</v>
      </c>
      <c r="K44" s="137">
        <v>1.9249999999999998</v>
      </c>
      <c r="L44" s="136">
        <v>2.83</v>
      </c>
      <c r="M44" s="135">
        <f t="shared" si="16"/>
        <v>63.275000000000006</v>
      </c>
      <c r="N44" s="141">
        <f t="shared" si="17"/>
        <v>0.017526669300671482</v>
      </c>
      <c r="O44" s="140">
        <v>219.22900000000004</v>
      </c>
      <c r="P44" s="136">
        <v>160.85</v>
      </c>
      <c r="Q44" s="137">
        <v>35.903000000000006</v>
      </c>
      <c r="R44" s="136">
        <v>47.83099999999998</v>
      </c>
      <c r="S44" s="135">
        <f t="shared" si="18"/>
        <v>463.81300000000005</v>
      </c>
      <c r="T44" s="139">
        <f t="shared" si="5"/>
        <v>0.002573765817603383</v>
      </c>
      <c r="U44" s="138">
        <v>218.25599999999997</v>
      </c>
      <c r="V44" s="136">
        <v>208.46</v>
      </c>
      <c r="W44" s="137">
        <v>18.737</v>
      </c>
      <c r="X44" s="136">
        <v>25.222999999999992</v>
      </c>
      <c r="Y44" s="135">
        <f t="shared" si="19"/>
        <v>470.67600000000004</v>
      </c>
      <c r="Z44" s="134">
        <f t="shared" si="20"/>
        <v>-0.014581155614477925</v>
      </c>
    </row>
    <row r="45" spans="1:26" ht="18.75" customHeight="1">
      <c r="A45" s="142" t="s">
        <v>474</v>
      </c>
      <c r="B45" s="369" t="s">
        <v>474</v>
      </c>
      <c r="C45" s="140">
        <v>26.039</v>
      </c>
      <c r="D45" s="136">
        <v>36.68</v>
      </c>
      <c r="E45" s="137">
        <v>0.5369999999999999</v>
      </c>
      <c r="F45" s="136">
        <v>0.994</v>
      </c>
      <c r="G45" s="135">
        <f t="shared" si="15"/>
        <v>64.25</v>
      </c>
      <c r="H45" s="139">
        <f t="shared" si="1"/>
        <v>0.0022944550396089003</v>
      </c>
      <c r="I45" s="138">
        <v>35.349999999999994</v>
      </c>
      <c r="J45" s="136">
        <v>35.410000000000004</v>
      </c>
      <c r="K45" s="137">
        <v>1.7320000000000002</v>
      </c>
      <c r="L45" s="136">
        <v>2.687</v>
      </c>
      <c r="M45" s="135">
        <f t="shared" si="16"/>
        <v>75.17899999999999</v>
      </c>
      <c r="N45" s="141">
        <f t="shared" si="17"/>
        <v>-0.1453730430040302</v>
      </c>
      <c r="O45" s="140">
        <v>195.38899999999995</v>
      </c>
      <c r="P45" s="136">
        <v>245.98000000000005</v>
      </c>
      <c r="Q45" s="137">
        <v>2.2840000000000007</v>
      </c>
      <c r="R45" s="136">
        <v>4.400999999999999</v>
      </c>
      <c r="S45" s="135">
        <f t="shared" si="18"/>
        <v>448.05400000000003</v>
      </c>
      <c r="T45" s="139">
        <f t="shared" si="5"/>
        <v>0.002486316833811183</v>
      </c>
      <c r="U45" s="138">
        <v>154.428</v>
      </c>
      <c r="V45" s="136">
        <v>151.10299999999998</v>
      </c>
      <c r="W45" s="137">
        <v>7.032</v>
      </c>
      <c r="X45" s="136">
        <v>19.857999999999993</v>
      </c>
      <c r="Y45" s="135">
        <f t="shared" si="19"/>
        <v>332.42099999999994</v>
      </c>
      <c r="Z45" s="134">
        <f t="shared" si="20"/>
        <v>0.3478510683741405</v>
      </c>
    </row>
    <row r="46" spans="1:26" ht="18.75" customHeight="1">
      <c r="A46" s="142" t="s">
        <v>415</v>
      </c>
      <c r="B46" s="369" t="s">
        <v>416</v>
      </c>
      <c r="C46" s="140">
        <v>22.426</v>
      </c>
      <c r="D46" s="136">
        <v>19.543</v>
      </c>
      <c r="E46" s="137">
        <v>0.645</v>
      </c>
      <c r="F46" s="136">
        <v>3.035</v>
      </c>
      <c r="G46" s="135">
        <f t="shared" si="15"/>
        <v>45.649</v>
      </c>
      <c r="H46" s="139">
        <f t="shared" si="1"/>
        <v>0.0016301879860405712</v>
      </c>
      <c r="I46" s="138">
        <v>22.331</v>
      </c>
      <c r="J46" s="136">
        <v>14.257</v>
      </c>
      <c r="K46" s="137">
        <v>0.8959999999999999</v>
      </c>
      <c r="L46" s="136">
        <v>0.238</v>
      </c>
      <c r="M46" s="135">
        <f t="shared" si="16"/>
        <v>37.722</v>
      </c>
      <c r="N46" s="141">
        <f t="shared" si="17"/>
        <v>0.21014262234239967</v>
      </c>
      <c r="O46" s="140">
        <v>172.24699999999999</v>
      </c>
      <c r="P46" s="136">
        <v>177.523</v>
      </c>
      <c r="Q46" s="137">
        <v>7.2959999999999985</v>
      </c>
      <c r="R46" s="136">
        <v>18.920999999999996</v>
      </c>
      <c r="S46" s="135">
        <f t="shared" si="18"/>
        <v>375.98699999999997</v>
      </c>
      <c r="T46" s="139">
        <f t="shared" si="5"/>
        <v>0.00208640656571343</v>
      </c>
      <c r="U46" s="138">
        <v>99.307</v>
      </c>
      <c r="V46" s="136">
        <v>126.309</v>
      </c>
      <c r="W46" s="137">
        <v>6.642</v>
      </c>
      <c r="X46" s="136">
        <v>14.460999999999999</v>
      </c>
      <c r="Y46" s="135">
        <f t="shared" si="19"/>
        <v>246.719</v>
      </c>
      <c r="Z46" s="134">
        <f t="shared" si="20"/>
        <v>0.5239482974558098</v>
      </c>
    </row>
    <row r="47" spans="1:26" ht="18.75" customHeight="1">
      <c r="A47" s="142" t="s">
        <v>401</v>
      </c>
      <c r="B47" s="369" t="s">
        <v>402</v>
      </c>
      <c r="C47" s="140">
        <v>4.424</v>
      </c>
      <c r="D47" s="136">
        <v>22.33</v>
      </c>
      <c r="E47" s="137">
        <v>5.183000000000001</v>
      </c>
      <c r="F47" s="136">
        <v>9.77</v>
      </c>
      <c r="G47" s="135">
        <f t="shared" si="15"/>
        <v>41.706999999999994</v>
      </c>
      <c r="H47" s="139">
        <f t="shared" si="1"/>
        <v>0.0014894137951279127</v>
      </c>
      <c r="I47" s="138">
        <v>5.848</v>
      </c>
      <c r="J47" s="136">
        <v>18.361</v>
      </c>
      <c r="K47" s="137">
        <v>2.311</v>
      </c>
      <c r="L47" s="136">
        <v>4.915000000000001</v>
      </c>
      <c r="M47" s="135">
        <f t="shared" si="16"/>
        <v>31.435000000000002</v>
      </c>
      <c r="N47" s="141">
        <f t="shared" si="17"/>
        <v>0.32676952441546026</v>
      </c>
      <c r="O47" s="140">
        <v>31.705</v>
      </c>
      <c r="P47" s="136">
        <v>188.95</v>
      </c>
      <c r="Q47" s="137">
        <v>28.272000000000006</v>
      </c>
      <c r="R47" s="136">
        <v>45.99400000000001</v>
      </c>
      <c r="S47" s="135">
        <f t="shared" si="18"/>
        <v>294.921</v>
      </c>
      <c r="T47" s="139">
        <f t="shared" si="5"/>
        <v>0.0016365595373424358</v>
      </c>
      <c r="U47" s="138">
        <v>56.984</v>
      </c>
      <c r="V47" s="136">
        <v>194.805</v>
      </c>
      <c r="W47" s="137">
        <v>20.721</v>
      </c>
      <c r="X47" s="136">
        <v>29.293000000000003</v>
      </c>
      <c r="Y47" s="135">
        <f t="shared" si="19"/>
        <v>301.803</v>
      </c>
      <c r="Z47" s="134">
        <f t="shared" si="20"/>
        <v>-0.022802954244987683</v>
      </c>
    </row>
    <row r="48" spans="1:26" ht="18.75" customHeight="1">
      <c r="A48" s="142" t="s">
        <v>397</v>
      </c>
      <c r="B48" s="369" t="s">
        <v>398</v>
      </c>
      <c r="C48" s="140">
        <v>11.584999999999999</v>
      </c>
      <c r="D48" s="136">
        <v>15.769000000000002</v>
      </c>
      <c r="E48" s="137">
        <v>6.502999999999999</v>
      </c>
      <c r="F48" s="136">
        <v>4.295999999999999</v>
      </c>
      <c r="G48" s="135">
        <f t="shared" si="15"/>
        <v>38.153</v>
      </c>
      <c r="H48" s="139">
        <f t="shared" si="1"/>
        <v>0.0013624956128591187</v>
      </c>
      <c r="I48" s="138">
        <v>40.129999999999995</v>
      </c>
      <c r="J48" s="136">
        <v>30.983999999999998</v>
      </c>
      <c r="K48" s="137">
        <v>5.228000000000001</v>
      </c>
      <c r="L48" s="136">
        <v>5.936999999999999</v>
      </c>
      <c r="M48" s="135">
        <f t="shared" si="16"/>
        <v>82.27899999999998</v>
      </c>
      <c r="N48" s="141">
        <f t="shared" si="17"/>
        <v>-0.5362972325866866</v>
      </c>
      <c r="O48" s="140">
        <v>123.36000000000007</v>
      </c>
      <c r="P48" s="136">
        <v>175.72999999999996</v>
      </c>
      <c r="Q48" s="137">
        <v>52.39999999999999</v>
      </c>
      <c r="R48" s="136">
        <v>26.279000000000003</v>
      </c>
      <c r="S48" s="135">
        <f t="shared" si="18"/>
        <v>377.769</v>
      </c>
      <c r="T48" s="139">
        <f t="shared" si="5"/>
        <v>0.002096295142978339</v>
      </c>
      <c r="U48" s="138">
        <v>233.36000000000007</v>
      </c>
      <c r="V48" s="136">
        <v>237.41400000000002</v>
      </c>
      <c r="W48" s="137">
        <v>87.918</v>
      </c>
      <c r="X48" s="136">
        <v>80.11799999999998</v>
      </c>
      <c r="Y48" s="135">
        <f t="shared" si="19"/>
        <v>638.8100000000001</v>
      </c>
      <c r="Z48" s="134">
        <f t="shared" si="20"/>
        <v>-0.40863637075186676</v>
      </c>
    </row>
    <row r="49" spans="1:26" ht="18.75" customHeight="1">
      <c r="A49" s="142" t="s">
        <v>445</v>
      </c>
      <c r="B49" s="369" t="s">
        <v>446</v>
      </c>
      <c r="C49" s="140">
        <v>4.4159999999999995</v>
      </c>
      <c r="D49" s="136">
        <v>6.273999999999999</v>
      </c>
      <c r="E49" s="137">
        <v>13.013999999999998</v>
      </c>
      <c r="F49" s="136">
        <v>14.194999999999999</v>
      </c>
      <c r="G49" s="135">
        <f t="shared" si="15"/>
        <v>37.898999999999994</v>
      </c>
      <c r="H49" s="139">
        <f t="shared" si="1"/>
        <v>0.0013534249267881356</v>
      </c>
      <c r="I49" s="138">
        <v>0.78</v>
      </c>
      <c r="J49" s="136">
        <v>4.058</v>
      </c>
      <c r="K49" s="137">
        <v>21.492</v>
      </c>
      <c r="L49" s="136">
        <v>14.061000000000002</v>
      </c>
      <c r="M49" s="135">
        <f t="shared" si="16"/>
        <v>40.391000000000005</v>
      </c>
      <c r="N49" s="141">
        <f t="shared" si="17"/>
        <v>-0.06169691267856725</v>
      </c>
      <c r="O49" s="140">
        <v>27.247000000000003</v>
      </c>
      <c r="P49" s="136">
        <v>37.677</v>
      </c>
      <c r="Q49" s="137">
        <v>60.228</v>
      </c>
      <c r="R49" s="136">
        <v>84.30200000000004</v>
      </c>
      <c r="S49" s="135">
        <f t="shared" si="18"/>
        <v>209.45400000000006</v>
      </c>
      <c r="T49" s="139">
        <f t="shared" si="5"/>
        <v>0.0011622907196656824</v>
      </c>
      <c r="U49" s="138">
        <v>15.290999999999999</v>
      </c>
      <c r="V49" s="136">
        <v>34.664</v>
      </c>
      <c r="W49" s="137">
        <v>58.428</v>
      </c>
      <c r="X49" s="136">
        <v>48.54399999999998</v>
      </c>
      <c r="Y49" s="135">
        <f t="shared" si="19"/>
        <v>156.92699999999996</v>
      </c>
      <c r="Z49" s="134">
        <f t="shared" si="20"/>
        <v>0.3347225142900847</v>
      </c>
    </row>
    <row r="50" spans="1:26" ht="18.75" customHeight="1">
      <c r="A50" s="142" t="s">
        <v>431</v>
      </c>
      <c r="B50" s="369" t="s">
        <v>431</v>
      </c>
      <c r="C50" s="140">
        <v>7.053000000000001</v>
      </c>
      <c r="D50" s="136">
        <v>9.620000000000001</v>
      </c>
      <c r="E50" s="137">
        <v>5.449999999999999</v>
      </c>
      <c r="F50" s="136">
        <v>12.394</v>
      </c>
      <c r="G50" s="135">
        <f t="shared" si="15"/>
        <v>34.517</v>
      </c>
      <c r="H50" s="139">
        <f t="shared" si="1"/>
        <v>0.0012326490988666214</v>
      </c>
      <c r="I50" s="138">
        <v>8.277000000000001</v>
      </c>
      <c r="J50" s="136">
        <v>8.975</v>
      </c>
      <c r="K50" s="137">
        <v>1.5</v>
      </c>
      <c r="L50" s="136">
        <v>1.4000000000000001</v>
      </c>
      <c r="M50" s="135">
        <f t="shared" si="16"/>
        <v>20.152</v>
      </c>
      <c r="N50" s="141">
        <f t="shared" si="17"/>
        <v>0.7128324732036524</v>
      </c>
      <c r="O50" s="140">
        <v>102.494</v>
      </c>
      <c r="P50" s="136">
        <v>164.452</v>
      </c>
      <c r="Q50" s="137">
        <v>13.086999999999998</v>
      </c>
      <c r="R50" s="136">
        <v>31.825000000000003</v>
      </c>
      <c r="S50" s="135">
        <f t="shared" si="18"/>
        <v>311.858</v>
      </c>
      <c r="T50" s="139">
        <f t="shared" si="5"/>
        <v>0.001730545414522999</v>
      </c>
      <c r="U50" s="138">
        <v>93.795</v>
      </c>
      <c r="V50" s="136">
        <v>140.995</v>
      </c>
      <c r="W50" s="137">
        <v>1.915</v>
      </c>
      <c r="X50" s="136">
        <v>2.305</v>
      </c>
      <c r="Y50" s="135">
        <f t="shared" si="19"/>
        <v>239.01000000000002</v>
      </c>
      <c r="Z50" s="134">
        <f t="shared" si="20"/>
        <v>0.3047905945357934</v>
      </c>
    </row>
    <row r="51" spans="1:26" ht="18.75" customHeight="1">
      <c r="A51" s="142" t="s">
        <v>395</v>
      </c>
      <c r="B51" s="369" t="s">
        <v>396</v>
      </c>
      <c r="C51" s="140">
        <v>10.387</v>
      </c>
      <c r="D51" s="136">
        <v>23.499</v>
      </c>
      <c r="E51" s="137">
        <v>0.2</v>
      </c>
      <c r="F51" s="136">
        <v>0.2</v>
      </c>
      <c r="G51" s="135">
        <f t="shared" si="15"/>
        <v>34.286</v>
      </c>
      <c r="H51" s="139">
        <f t="shared" si="1"/>
        <v>0.0012243997741327745</v>
      </c>
      <c r="I51" s="138">
        <v>15.515</v>
      </c>
      <c r="J51" s="136">
        <v>19.336</v>
      </c>
      <c r="K51" s="137">
        <v>0.9139999999999999</v>
      </c>
      <c r="L51" s="136">
        <v>1.214</v>
      </c>
      <c r="M51" s="135">
        <f t="shared" si="16"/>
        <v>36.979</v>
      </c>
      <c r="N51" s="141">
        <f t="shared" si="17"/>
        <v>-0.07282511695827354</v>
      </c>
      <c r="O51" s="140">
        <v>91.027</v>
      </c>
      <c r="P51" s="136">
        <v>169.62400000000005</v>
      </c>
      <c r="Q51" s="137">
        <v>7.720000000000001</v>
      </c>
      <c r="R51" s="136">
        <v>23.149999999999995</v>
      </c>
      <c r="S51" s="135">
        <f t="shared" si="18"/>
        <v>291.5210000000001</v>
      </c>
      <c r="T51" s="139">
        <f t="shared" si="5"/>
        <v>0.0016176924426731375</v>
      </c>
      <c r="U51" s="138">
        <v>81.43699999999998</v>
      </c>
      <c r="V51" s="136">
        <v>129.844</v>
      </c>
      <c r="W51" s="137">
        <v>5.894</v>
      </c>
      <c r="X51" s="136">
        <v>30.426000000000005</v>
      </c>
      <c r="Y51" s="135">
        <f t="shared" si="19"/>
        <v>247.601</v>
      </c>
      <c r="Z51" s="134">
        <f t="shared" si="20"/>
        <v>0.17738215919968048</v>
      </c>
    </row>
    <row r="52" spans="1:26" ht="18.75" customHeight="1">
      <c r="A52" s="142" t="s">
        <v>425</v>
      </c>
      <c r="B52" s="369" t="s">
        <v>426</v>
      </c>
      <c r="C52" s="140">
        <v>16.837</v>
      </c>
      <c r="D52" s="136">
        <v>11.254</v>
      </c>
      <c r="E52" s="137">
        <v>0.9059999999999999</v>
      </c>
      <c r="F52" s="136">
        <v>1.141</v>
      </c>
      <c r="G52" s="135">
        <f t="shared" si="15"/>
        <v>30.137999999999998</v>
      </c>
      <c r="H52" s="139">
        <f t="shared" si="1"/>
        <v>0.001076269042548374</v>
      </c>
      <c r="I52" s="138">
        <v>14.175</v>
      </c>
      <c r="J52" s="136">
        <v>8.194</v>
      </c>
      <c r="K52" s="137">
        <v>5.67</v>
      </c>
      <c r="L52" s="136">
        <v>21.9</v>
      </c>
      <c r="M52" s="135">
        <f t="shared" si="16"/>
        <v>49.939</v>
      </c>
      <c r="N52" s="141">
        <f t="shared" si="17"/>
        <v>-0.3965037345561585</v>
      </c>
      <c r="O52" s="140">
        <v>110.77900000000001</v>
      </c>
      <c r="P52" s="136">
        <v>73.262</v>
      </c>
      <c r="Q52" s="137">
        <v>57.38500000000001</v>
      </c>
      <c r="R52" s="136">
        <v>21.026999999999994</v>
      </c>
      <c r="S52" s="135">
        <f t="shared" si="18"/>
        <v>262.45300000000003</v>
      </c>
      <c r="T52" s="139">
        <f t="shared" si="5"/>
        <v>0.0014563898815416142</v>
      </c>
      <c r="U52" s="138">
        <v>127.15499999999999</v>
      </c>
      <c r="V52" s="136">
        <v>61.348000000000006</v>
      </c>
      <c r="W52" s="137">
        <v>54.715</v>
      </c>
      <c r="X52" s="136">
        <v>75.323</v>
      </c>
      <c r="Y52" s="135">
        <f t="shared" si="19"/>
        <v>318.541</v>
      </c>
      <c r="Z52" s="134">
        <f t="shared" si="20"/>
        <v>-0.17607780474099088</v>
      </c>
    </row>
    <row r="53" spans="1:26" ht="18.75" customHeight="1">
      <c r="A53" s="142" t="s">
        <v>475</v>
      </c>
      <c r="B53" s="369" t="s">
        <v>475</v>
      </c>
      <c r="C53" s="140">
        <v>15.423</v>
      </c>
      <c r="D53" s="136">
        <v>12.669999999999998</v>
      </c>
      <c r="E53" s="137">
        <v>0.7350000000000001</v>
      </c>
      <c r="F53" s="136">
        <v>0.658</v>
      </c>
      <c r="G53" s="135">
        <f t="shared" si="15"/>
        <v>29.485999999999997</v>
      </c>
      <c r="H53" s="139">
        <f t="shared" si="1"/>
        <v>0.0010529852342086854</v>
      </c>
      <c r="I53" s="138">
        <v>2.8</v>
      </c>
      <c r="J53" s="136">
        <v>3.142</v>
      </c>
      <c r="K53" s="137">
        <v>0.03</v>
      </c>
      <c r="L53" s="136">
        <v>0.09</v>
      </c>
      <c r="M53" s="135">
        <f t="shared" si="16"/>
        <v>6.062</v>
      </c>
      <c r="N53" s="141">
        <f t="shared" si="17"/>
        <v>3.864071263609369</v>
      </c>
      <c r="O53" s="140">
        <v>75.66700000000002</v>
      </c>
      <c r="P53" s="136">
        <v>77.724</v>
      </c>
      <c r="Q53" s="137">
        <v>24.419</v>
      </c>
      <c r="R53" s="136">
        <v>27.729999999999993</v>
      </c>
      <c r="S53" s="135">
        <f t="shared" si="18"/>
        <v>205.54000000000002</v>
      </c>
      <c r="T53" s="139">
        <f t="shared" si="5"/>
        <v>0.0011405713642140246</v>
      </c>
      <c r="U53" s="138">
        <v>44.25</v>
      </c>
      <c r="V53" s="136">
        <v>49.89899999999999</v>
      </c>
      <c r="W53" s="137">
        <v>2.1249999999999996</v>
      </c>
      <c r="X53" s="136">
        <v>2.71</v>
      </c>
      <c r="Y53" s="135">
        <f t="shared" si="19"/>
        <v>98.98399999999998</v>
      </c>
      <c r="Z53" s="134">
        <f t="shared" si="20"/>
        <v>1.0764972116705738</v>
      </c>
    </row>
    <row r="54" spans="1:26" ht="18.75" customHeight="1">
      <c r="A54" s="142" t="s">
        <v>411</v>
      </c>
      <c r="B54" s="369" t="s">
        <v>412</v>
      </c>
      <c r="C54" s="140">
        <v>4.196</v>
      </c>
      <c r="D54" s="136">
        <v>21.445</v>
      </c>
      <c r="E54" s="137">
        <v>1.4600000000000002</v>
      </c>
      <c r="F54" s="136">
        <v>2.2199999999999998</v>
      </c>
      <c r="G54" s="135">
        <f t="shared" si="15"/>
        <v>29.320999999999998</v>
      </c>
      <c r="H54" s="139">
        <f t="shared" si="1"/>
        <v>0.0010470928593987949</v>
      </c>
      <c r="I54" s="138">
        <v>4.716</v>
      </c>
      <c r="J54" s="136">
        <v>18.692</v>
      </c>
      <c r="K54" s="137">
        <v>0.7200000000000001</v>
      </c>
      <c r="L54" s="136">
        <v>0.7539999999999999</v>
      </c>
      <c r="M54" s="135">
        <f t="shared" si="16"/>
        <v>24.882</v>
      </c>
      <c r="N54" s="141">
        <f t="shared" si="17"/>
        <v>0.17840205771240236</v>
      </c>
      <c r="O54" s="140">
        <v>28.712999999999997</v>
      </c>
      <c r="P54" s="136">
        <v>132.751</v>
      </c>
      <c r="Q54" s="137">
        <v>9.147999999999993</v>
      </c>
      <c r="R54" s="136">
        <v>13.142999999999997</v>
      </c>
      <c r="S54" s="135">
        <f t="shared" si="18"/>
        <v>183.755</v>
      </c>
      <c r="T54" s="139">
        <f t="shared" si="5"/>
        <v>0.0010196832296932375</v>
      </c>
      <c r="U54" s="138">
        <v>28.387</v>
      </c>
      <c r="V54" s="136">
        <v>102.48800000000001</v>
      </c>
      <c r="W54" s="137">
        <v>12.499000000000002</v>
      </c>
      <c r="X54" s="136">
        <v>15.64</v>
      </c>
      <c r="Y54" s="135">
        <f t="shared" si="19"/>
        <v>159.014</v>
      </c>
      <c r="Z54" s="134">
        <f t="shared" si="20"/>
        <v>0.15559007382997714</v>
      </c>
    </row>
    <row r="55" spans="1:26" ht="18.75" customHeight="1">
      <c r="A55" s="142" t="s">
        <v>438</v>
      </c>
      <c r="B55" s="369" t="s">
        <v>439</v>
      </c>
      <c r="C55" s="140">
        <v>2.4400000000000004</v>
      </c>
      <c r="D55" s="136">
        <v>7.582</v>
      </c>
      <c r="E55" s="137">
        <v>6.6850000000000005</v>
      </c>
      <c r="F55" s="136">
        <v>8.452</v>
      </c>
      <c r="G55" s="135">
        <f t="shared" si="15"/>
        <v>25.159</v>
      </c>
      <c r="H55" s="139">
        <f t="shared" si="1"/>
        <v>0.000898462168739616</v>
      </c>
      <c r="I55" s="138">
        <v>0</v>
      </c>
      <c r="J55" s="136">
        <v>1.612</v>
      </c>
      <c r="K55" s="137">
        <v>6.914</v>
      </c>
      <c r="L55" s="136">
        <v>8.199</v>
      </c>
      <c r="M55" s="135">
        <f t="shared" si="16"/>
        <v>16.725</v>
      </c>
      <c r="N55" s="141" t="s">
        <v>50</v>
      </c>
      <c r="O55" s="140">
        <v>10.504000000000001</v>
      </c>
      <c r="P55" s="136">
        <v>41.687000000000005</v>
      </c>
      <c r="Q55" s="137">
        <v>46.119</v>
      </c>
      <c r="R55" s="136">
        <v>51.19100000000001</v>
      </c>
      <c r="S55" s="135">
        <f t="shared" si="18"/>
        <v>149.501</v>
      </c>
      <c r="T55" s="139">
        <f t="shared" si="5"/>
        <v>0.0008296028000455428</v>
      </c>
      <c r="U55" s="138">
        <v>0</v>
      </c>
      <c r="V55" s="136">
        <v>9.672</v>
      </c>
      <c r="W55" s="137">
        <v>35.948</v>
      </c>
      <c r="X55" s="136">
        <v>42.685</v>
      </c>
      <c r="Y55" s="135">
        <f t="shared" si="19"/>
        <v>88.305</v>
      </c>
      <c r="Z55" s="134">
        <f t="shared" si="20"/>
        <v>0.6930071909857878</v>
      </c>
    </row>
    <row r="56" spans="1:26" ht="18.75" customHeight="1">
      <c r="A56" s="142" t="s">
        <v>429</v>
      </c>
      <c r="B56" s="369" t="s">
        <v>430</v>
      </c>
      <c r="C56" s="140">
        <v>9.024000000000001</v>
      </c>
      <c r="D56" s="136">
        <v>9.376</v>
      </c>
      <c r="E56" s="137">
        <v>1.9169999999999998</v>
      </c>
      <c r="F56" s="136">
        <v>2.655</v>
      </c>
      <c r="G56" s="135">
        <f t="shared" si="15"/>
        <v>22.972</v>
      </c>
      <c r="H56" s="139">
        <f t="shared" si="1"/>
        <v>0.000820361418986703</v>
      </c>
      <c r="I56" s="138">
        <v>1.413</v>
      </c>
      <c r="J56" s="136">
        <v>1.9249999999999998</v>
      </c>
      <c r="K56" s="137">
        <v>4.4190000000000005</v>
      </c>
      <c r="L56" s="136">
        <v>6.577</v>
      </c>
      <c r="M56" s="135">
        <f t="shared" si="16"/>
        <v>14.334</v>
      </c>
      <c r="N56" s="141">
        <f t="shared" si="17"/>
        <v>0.6026231338077299</v>
      </c>
      <c r="O56" s="140">
        <v>74.98200000000003</v>
      </c>
      <c r="P56" s="136">
        <v>79.26300000000005</v>
      </c>
      <c r="Q56" s="137">
        <v>14.757999999999997</v>
      </c>
      <c r="R56" s="136">
        <v>27.742999999999995</v>
      </c>
      <c r="S56" s="135">
        <f t="shared" si="18"/>
        <v>196.74600000000007</v>
      </c>
      <c r="T56" s="139">
        <f t="shared" si="5"/>
        <v>0.0010917721787664324</v>
      </c>
      <c r="U56" s="138">
        <v>13.218</v>
      </c>
      <c r="V56" s="136">
        <v>24.894000000000005</v>
      </c>
      <c r="W56" s="137">
        <v>45.344000000000015</v>
      </c>
      <c r="X56" s="136">
        <v>68.64400000000002</v>
      </c>
      <c r="Y56" s="135">
        <f t="shared" si="19"/>
        <v>152.10000000000002</v>
      </c>
      <c r="Z56" s="134">
        <f t="shared" si="20"/>
        <v>0.29353057199211063</v>
      </c>
    </row>
    <row r="57" spans="1:26" ht="18.75" customHeight="1" thickBot="1">
      <c r="A57" s="133" t="s">
        <v>56</v>
      </c>
      <c r="B57" s="370" t="s">
        <v>56</v>
      </c>
      <c r="C57" s="131">
        <v>39.979</v>
      </c>
      <c r="D57" s="127">
        <v>89.75200000000001</v>
      </c>
      <c r="E57" s="128">
        <v>120.884</v>
      </c>
      <c r="F57" s="127">
        <v>192.01000000000002</v>
      </c>
      <c r="G57" s="126">
        <f t="shared" si="15"/>
        <v>442.625</v>
      </c>
      <c r="H57" s="130">
        <f t="shared" si="1"/>
        <v>0.015806741819562483</v>
      </c>
      <c r="I57" s="129">
        <v>101.532</v>
      </c>
      <c r="J57" s="127">
        <v>244.086</v>
      </c>
      <c r="K57" s="128">
        <v>263.88399999999996</v>
      </c>
      <c r="L57" s="127">
        <v>335.20099999999985</v>
      </c>
      <c r="M57" s="126">
        <f t="shared" si="16"/>
        <v>944.7029999999997</v>
      </c>
      <c r="N57" s="132">
        <f t="shared" si="17"/>
        <v>-0.5314665032290571</v>
      </c>
      <c r="O57" s="131">
        <v>409.32800000000003</v>
      </c>
      <c r="P57" s="127">
        <v>696.3570000000001</v>
      </c>
      <c r="Q57" s="128">
        <v>876.3430000000003</v>
      </c>
      <c r="R57" s="127">
        <v>1368.8679999999993</v>
      </c>
      <c r="S57" s="126">
        <f t="shared" si="18"/>
        <v>3350.8959999999997</v>
      </c>
      <c r="T57" s="130">
        <f t="shared" si="5"/>
        <v>0.01859460942911023</v>
      </c>
      <c r="U57" s="129">
        <v>742.2989999999998</v>
      </c>
      <c r="V57" s="127">
        <v>1694.389</v>
      </c>
      <c r="W57" s="128">
        <v>1401.4369999999988</v>
      </c>
      <c r="X57" s="127">
        <v>1922.1549999999995</v>
      </c>
      <c r="Y57" s="126">
        <f t="shared" si="19"/>
        <v>5760.279999999998</v>
      </c>
      <c r="Z57" s="125">
        <f t="shared" si="20"/>
        <v>-0.4182755004965035</v>
      </c>
    </row>
    <row r="58" spans="1:2" ht="15" thickTop="1">
      <c r="A58" s="124" t="s">
        <v>43</v>
      </c>
      <c r="B58" s="124"/>
    </row>
    <row r="59" spans="1:2" ht="15">
      <c r="A59" s="124" t="s">
        <v>147</v>
      </c>
      <c r="B59" s="124"/>
    </row>
    <row r="60" spans="1:3" ht="14.25">
      <c r="A60" s="371" t="s">
        <v>125</v>
      </c>
      <c r="B60" s="372"/>
      <c r="C60" s="372"/>
    </row>
  </sheetData>
  <sheetProtection/>
  <mergeCells count="26"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58:Z65536 N58:N65536 Z3 N3 N5:N8 Z5:Z8">
    <cfRule type="cellIs" priority="3" dxfId="93" operator="lessThan" stopIfTrue="1">
      <formula>0</formula>
    </cfRule>
  </conditionalFormatting>
  <conditionalFormatting sqref="Z9:Z57 N9:N57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C8" sqref="C8:D8"/>
    </sheetView>
  </sheetViews>
  <sheetFormatPr defaultColWidth="8.00390625" defaultRowHeight="15"/>
  <cols>
    <col min="1" max="1" width="25.28125" style="123" customWidth="1"/>
    <col min="2" max="2" width="36.28125" style="123" customWidth="1"/>
    <col min="3" max="3" width="11.00390625" style="123" customWidth="1"/>
    <col min="4" max="4" width="12.28125" style="123" bestFit="1" customWidth="1"/>
    <col min="5" max="5" width="8.7109375" style="123" bestFit="1" customWidth="1"/>
    <col min="6" max="6" width="10.7109375" style="123" bestFit="1" customWidth="1"/>
    <col min="7" max="7" width="10.140625" style="123" customWidth="1"/>
    <col min="8" max="8" width="10.7109375" style="123" customWidth="1"/>
    <col min="9" max="10" width="11.7109375" style="123" bestFit="1" customWidth="1"/>
    <col min="11" max="11" width="9.00390625" style="123" bestFit="1" customWidth="1"/>
    <col min="12" max="12" width="10.7109375" style="123" bestFit="1" customWidth="1"/>
    <col min="13" max="13" width="11.7109375" style="123" bestFit="1" customWidth="1"/>
    <col min="14" max="14" width="9.28125" style="123" customWidth="1"/>
    <col min="15" max="15" width="11.7109375" style="123" bestFit="1" customWidth="1"/>
    <col min="16" max="16" width="12.28125" style="123" bestFit="1" customWidth="1"/>
    <col min="17" max="17" width="9.28125" style="123" customWidth="1"/>
    <col min="18" max="18" width="10.7109375" style="123" bestFit="1" customWidth="1"/>
    <col min="19" max="19" width="11.8515625" style="123" customWidth="1"/>
    <col min="20" max="20" width="10.140625" style="123" customWidth="1"/>
    <col min="21" max="22" width="11.7109375" style="123" bestFit="1" customWidth="1"/>
    <col min="23" max="23" width="10.28125" style="123" customWidth="1"/>
    <col min="24" max="24" width="11.28125" style="123" customWidth="1"/>
    <col min="25" max="25" width="11.7109375" style="123" bestFit="1" customWidth="1"/>
    <col min="26" max="26" width="9.8515625" style="123" bestFit="1" customWidth="1"/>
    <col min="27" max="16384" width="8.00390625" style="123" customWidth="1"/>
  </cols>
  <sheetData>
    <row r="1" spans="1:2" ht="21" thickBot="1">
      <c r="A1" s="472" t="s">
        <v>28</v>
      </c>
      <c r="B1" s="468"/>
    </row>
    <row r="2" spans="24:27" ht="18">
      <c r="X2" s="484"/>
      <c r="Y2" s="485"/>
      <c r="Z2" s="485"/>
      <c r="AA2" s="484"/>
    </row>
    <row r="3" ht="5.25" customHeight="1" thickBot="1"/>
    <row r="4" spans="1:26" ht="24" customHeight="1" thickTop="1">
      <c r="A4" s="589" t="s">
        <v>126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/>
      <c r="V4" s="590"/>
      <c r="W4" s="590"/>
      <c r="X4" s="590"/>
      <c r="Y4" s="590"/>
      <c r="Z4" s="591"/>
    </row>
    <row r="5" spans="1:26" ht="21" customHeight="1" thickBot="1">
      <c r="A5" s="601" t="s">
        <v>45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3"/>
    </row>
    <row r="6" spans="1:26" s="169" customFormat="1" ht="19.5" customHeight="1" thickBot="1" thickTop="1">
      <c r="A6" s="661" t="s">
        <v>121</v>
      </c>
      <c r="B6" s="661" t="s">
        <v>122</v>
      </c>
      <c r="C6" s="578" t="s">
        <v>36</v>
      </c>
      <c r="D6" s="579"/>
      <c r="E6" s="579"/>
      <c r="F6" s="579"/>
      <c r="G6" s="579"/>
      <c r="H6" s="579"/>
      <c r="I6" s="579"/>
      <c r="J6" s="579"/>
      <c r="K6" s="580"/>
      <c r="L6" s="580"/>
      <c r="M6" s="580"/>
      <c r="N6" s="581"/>
      <c r="O6" s="582" t="s">
        <v>35</v>
      </c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81"/>
    </row>
    <row r="7" spans="1:26" s="168" customFormat="1" ht="26.25" customHeight="1" thickBot="1">
      <c r="A7" s="662"/>
      <c r="B7" s="662"/>
      <c r="C7" s="670" t="s">
        <v>155</v>
      </c>
      <c r="D7" s="666"/>
      <c r="E7" s="666"/>
      <c r="F7" s="666"/>
      <c r="G7" s="667"/>
      <c r="H7" s="575" t="s">
        <v>34</v>
      </c>
      <c r="I7" s="670" t="s">
        <v>156</v>
      </c>
      <c r="J7" s="666"/>
      <c r="K7" s="666"/>
      <c r="L7" s="666"/>
      <c r="M7" s="667"/>
      <c r="N7" s="575" t="s">
        <v>33</v>
      </c>
      <c r="O7" s="665" t="s">
        <v>157</v>
      </c>
      <c r="P7" s="666"/>
      <c r="Q7" s="666"/>
      <c r="R7" s="666"/>
      <c r="S7" s="667"/>
      <c r="T7" s="575" t="s">
        <v>34</v>
      </c>
      <c r="U7" s="665" t="s">
        <v>158</v>
      </c>
      <c r="V7" s="666"/>
      <c r="W7" s="666"/>
      <c r="X7" s="666"/>
      <c r="Y7" s="667"/>
      <c r="Z7" s="575" t="s">
        <v>33</v>
      </c>
    </row>
    <row r="8" spans="1:26" s="163" customFormat="1" ht="26.25" customHeight="1">
      <c r="A8" s="663"/>
      <c r="B8" s="663"/>
      <c r="C8" s="598" t="s">
        <v>22</v>
      </c>
      <c r="D8" s="599"/>
      <c r="E8" s="596" t="s">
        <v>21</v>
      </c>
      <c r="F8" s="597"/>
      <c r="G8" s="583" t="s">
        <v>17</v>
      </c>
      <c r="H8" s="576"/>
      <c r="I8" s="598" t="s">
        <v>22</v>
      </c>
      <c r="J8" s="599"/>
      <c r="K8" s="596" t="s">
        <v>21</v>
      </c>
      <c r="L8" s="597"/>
      <c r="M8" s="583" t="s">
        <v>17</v>
      </c>
      <c r="N8" s="576"/>
      <c r="O8" s="599" t="s">
        <v>22</v>
      </c>
      <c r="P8" s="599"/>
      <c r="Q8" s="604" t="s">
        <v>21</v>
      </c>
      <c r="R8" s="599"/>
      <c r="S8" s="583" t="s">
        <v>17</v>
      </c>
      <c r="T8" s="576"/>
      <c r="U8" s="605" t="s">
        <v>22</v>
      </c>
      <c r="V8" s="597"/>
      <c r="W8" s="596" t="s">
        <v>21</v>
      </c>
      <c r="X8" s="600"/>
      <c r="Y8" s="583" t="s">
        <v>17</v>
      </c>
      <c r="Z8" s="576"/>
    </row>
    <row r="9" spans="1:26" s="163" customFormat="1" ht="15.75" thickBot="1">
      <c r="A9" s="664"/>
      <c r="B9" s="664"/>
      <c r="C9" s="166" t="s">
        <v>19</v>
      </c>
      <c r="D9" s="164" t="s">
        <v>18</v>
      </c>
      <c r="E9" s="165" t="s">
        <v>19</v>
      </c>
      <c r="F9" s="164" t="s">
        <v>18</v>
      </c>
      <c r="G9" s="584"/>
      <c r="H9" s="577"/>
      <c r="I9" s="166" t="s">
        <v>19</v>
      </c>
      <c r="J9" s="164" t="s">
        <v>18</v>
      </c>
      <c r="K9" s="165" t="s">
        <v>19</v>
      </c>
      <c r="L9" s="164" t="s">
        <v>18</v>
      </c>
      <c r="M9" s="584"/>
      <c r="N9" s="577"/>
      <c r="O9" s="167" t="s">
        <v>19</v>
      </c>
      <c r="P9" s="164" t="s">
        <v>18</v>
      </c>
      <c r="Q9" s="165" t="s">
        <v>19</v>
      </c>
      <c r="R9" s="164" t="s">
        <v>18</v>
      </c>
      <c r="S9" s="584"/>
      <c r="T9" s="577"/>
      <c r="U9" s="166" t="s">
        <v>19</v>
      </c>
      <c r="V9" s="164" t="s">
        <v>18</v>
      </c>
      <c r="W9" s="165" t="s">
        <v>19</v>
      </c>
      <c r="X9" s="164" t="s">
        <v>18</v>
      </c>
      <c r="Y9" s="584"/>
      <c r="Z9" s="577"/>
    </row>
    <row r="10" spans="1:26" s="152" customFormat="1" ht="18" customHeight="1" thickBot="1" thickTop="1">
      <c r="A10" s="162" t="s">
        <v>24</v>
      </c>
      <c r="B10" s="367"/>
      <c r="C10" s="161">
        <f>SUM(C11:C21)</f>
        <v>426675</v>
      </c>
      <c r="D10" s="155">
        <f>SUM(D11:D21)</f>
        <v>488006</v>
      </c>
      <c r="E10" s="156">
        <f>SUM(E11:E21)</f>
        <v>2473</v>
      </c>
      <c r="F10" s="155">
        <f>SUM(F11:F21)</f>
        <v>3583</v>
      </c>
      <c r="G10" s="154">
        <f aca="true" t="shared" si="0" ref="G10:G18">SUM(C10:F10)</f>
        <v>920737</v>
      </c>
      <c r="H10" s="158">
        <f aca="true" t="shared" si="1" ref="H10:H21">G10/$G$10</f>
        <v>1</v>
      </c>
      <c r="I10" s="157">
        <f>SUM(I11:I21)</f>
        <v>391490</v>
      </c>
      <c r="J10" s="155">
        <f>SUM(J11:J21)</f>
        <v>442951</v>
      </c>
      <c r="K10" s="156">
        <f>SUM(K11:K21)</f>
        <v>4345</v>
      </c>
      <c r="L10" s="155">
        <f>SUM(L11:L21)</f>
        <v>4904</v>
      </c>
      <c r="M10" s="154">
        <f aca="true" t="shared" si="2" ref="M10:M21">SUM(I10:L10)</f>
        <v>843690</v>
      </c>
      <c r="N10" s="160">
        <f aca="true" t="shared" si="3" ref="N10:N18">IF(ISERROR(G10/M10-1),"         /0",(G10/M10-1))</f>
        <v>0.09132145693323368</v>
      </c>
      <c r="O10" s="159">
        <f>SUM(O11:O21)</f>
        <v>2747243</v>
      </c>
      <c r="P10" s="155">
        <f>SUM(P11:P21)</f>
        <v>2690685</v>
      </c>
      <c r="Q10" s="156">
        <f>SUM(Q11:Q21)</f>
        <v>27321</v>
      </c>
      <c r="R10" s="155">
        <f>SUM(R11:R21)</f>
        <v>25204</v>
      </c>
      <c r="S10" s="154">
        <f aca="true" t="shared" si="4" ref="S10:S18">SUM(O10:R10)</f>
        <v>5490453</v>
      </c>
      <c r="T10" s="158">
        <f aca="true" t="shared" si="5" ref="T10:T21">S10/$S$10</f>
        <v>1</v>
      </c>
      <c r="U10" s="157">
        <f>SUM(U11:U21)</f>
        <v>2484001</v>
      </c>
      <c r="V10" s="155">
        <f>SUM(V11:V21)</f>
        <v>2421648</v>
      </c>
      <c r="W10" s="156">
        <f>SUM(W11:W21)</f>
        <v>29625</v>
      </c>
      <c r="X10" s="155">
        <f>SUM(X11:X21)</f>
        <v>30387</v>
      </c>
      <c r="Y10" s="154">
        <f aca="true" t="shared" si="6" ref="Y10:Y18">SUM(U10:X10)</f>
        <v>4965661</v>
      </c>
      <c r="Z10" s="153">
        <f>IF(ISERROR(S10/Y10-1),"         /0",(S10/Y10-1))</f>
        <v>0.10568421807288098</v>
      </c>
    </row>
    <row r="11" spans="1:26" ht="21" customHeight="1" thickTop="1">
      <c r="A11" s="151" t="s">
        <v>366</v>
      </c>
      <c r="B11" s="368" t="s">
        <v>367</v>
      </c>
      <c r="C11" s="149">
        <v>284321</v>
      </c>
      <c r="D11" s="145">
        <v>328559</v>
      </c>
      <c r="E11" s="146">
        <v>971</v>
      </c>
      <c r="F11" s="145">
        <v>1751</v>
      </c>
      <c r="G11" s="144">
        <f t="shared" si="0"/>
        <v>615602</v>
      </c>
      <c r="H11" s="148">
        <f t="shared" si="1"/>
        <v>0.6685970043562929</v>
      </c>
      <c r="I11" s="147">
        <v>267517</v>
      </c>
      <c r="J11" s="145">
        <v>298488</v>
      </c>
      <c r="K11" s="146">
        <v>2274</v>
      </c>
      <c r="L11" s="145">
        <v>2725</v>
      </c>
      <c r="M11" s="144">
        <f t="shared" si="2"/>
        <v>571004</v>
      </c>
      <c r="N11" s="150">
        <f t="shared" si="3"/>
        <v>0.07810453166702858</v>
      </c>
      <c r="O11" s="149">
        <v>1820128</v>
      </c>
      <c r="P11" s="145">
        <v>1810698</v>
      </c>
      <c r="Q11" s="146">
        <v>15046</v>
      </c>
      <c r="R11" s="145">
        <v>12788</v>
      </c>
      <c r="S11" s="144">
        <f t="shared" si="4"/>
        <v>3658660</v>
      </c>
      <c r="T11" s="148">
        <f t="shared" si="5"/>
        <v>0.6663676020903921</v>
      </c>
      <c r="U11" s="147">
        <v>1650755</v>
      </c>
      <c r="V11" s="145">
        <v>1631132</v>
      </c>
      <c r="W11" s="146">
        <v>15607</v>
      </c>
      <c r="X11" s="145">
        <v>16359</v>
      </c>
      <c r="Y11" s="144">
        <f t="shared" si="6"/>
        <v>3313853</v>
      </c>
      <c r="Z11" s="143">
        <f aca="true" t="shared" si="7" ref="Z11:Z18">IF(ISERROR(S11/Y11-1),"         /0",IF(S11/Y11&gt;5,"  *  ",(S11/Y11-1)))</f>
        <v>0.10405017965492136</v>
      </c>
    </row>
    <row r="12" spans="1:26" ht="21" customHeight="1">
      <c r="A12" s="142" t="s">
        <v>368</v>
      </c>
      <c r="B12" s="369" t="s">
        <v>369</v>
      </c>
      <c r="C12" s="140">
        <v>45278</v>
      </c>
      <c r="D12" s="136">
        <v>58062</v>
      </c>
      <c r="E12" s="137">
        <v>421</v>
      </c>
      <c r="F12" s="136">
        <v>674</v>
      </c>
      <c r="G12" s="135">
        <f t="shared" si="0"/>
        <v>104435</v>
      </c>
      <c r="H12" s="139">
        <f t="shared" si="1"/>
        <v>0.11342544070673818</v>
      </c>
      <c r="I12" s="138">
        <v>42130</v>
      </c>
      <c r="J12" s="136">
        <v>55145</v>
      </c>
      <c r="K12" s="137">
        <v>596</v>
      </c>
      <c r="L12" s="136">
        <v>746</v>
      </c>
      <c r="M12" s="144">
        <f t="shared" si="2"/>
        <v>98617</v>
      </c>
      <c r="N12" s="141">
        <f t="shared" si="3"/>
        <v>0.05899591348347655</v>
      </c>
      <c r="O12" s="140">
        <v>325240</v>
      </c>
      <c r="P12" s="136">
        <v>321399</v>
      </c>
      <c r="Q12" s="137">
        <v>4351</v>
      </c>
      <c r="R12" s="136">
        <v>4845</v>
      </c>
      <c r="S12" s="135">
        <f t="shared" si="4"/>
        <v>655835</v>
      </c>
      <c r="T12" s="139">
        <f t="shared" si="5"/>
        <v>0.11945007087757605</v>
      </c>
      <c r="U12" s="138">
        <v>291821</v>
      </c>
      <c r="V12" s="136">
        <v>286388</v>
      </c>
      <c r="W12" s="137">
        <v>5574</v>
      </c>
      <c r="X12" s="136">
        <v>5365</v>
      </c>
      <c r="Y12" s="135">
        <f t="shared" si="6"/>
        <v>589148</v>
      </c>
      <c r="Z12" s="134">
        <f t="shared" si="7"/>
        <v>0.11319227087251416</v>
      </c>
    </row>
    <row r="13" spans="1:26" ht="21" customHeight="1">
      <c r="A13" s="142" t="s">
        <v>370</v>
      </c>
      <c r="B13" s="369" t="s">
        <v>371</v>
      </c>
      <c r="C13" s="140">
        <v>42467</v>
      </c>
      <c r="D13" s="136">
        <v>43098</v>
      </c>
      <c r="E13" s="137">
        <v>868</v>
      </c>
      <c r="F13" s="136">
        <v>887</v>
      </c>
      <c r="G13" s="135">
        <f t="shared" si="0"/>
        <v>87320</v>
      </c>
      <c r="H13" s="139">
        <f t="shared" si="1"/>
        <v>0.09483707073789802</v>
      </c>
      <c r="I13" s="138">
        <v>36291</v>
      </c>
      <c r="J13" s="136">
        <v>38422</v>
      </c>
      <c r="K13" s="137">
        <v>879</v>
      </c>
      <c r="L13" s="136">
        <v>887</v>
      </c>
      <c r="M13" s="144">
        <f t="shared" si="2"/>
        <v>76479</v>
      </c>
      <c r="N13" s="141">
        <f t="shared" si="3"/>
        <v>0.14175133043057575</v>
      </c>
      <c r="O13" s="140">
        <v>243526</v>
      </c>
      <c r="P13" s="136">
        <v>220663</v>
      </c>
      <c r="Q13" s="137">
        <v>4647</v>
      </c>
      <c r="R13" s="136">
        <v>4615</v>
      </c>
      <c r="S13" s="135">
        <f t="shared" si="4"/>
        <v>473451</v>
      </c>
      <c r="T13" s="139">
        <f t="shared" si="5"/>
        <v>0.08623168252237111</v>
      </c>
      <c r="U13" s="138">
        <v>218515</v>
      </c>
      <c r="V13" s="136">
        <v>197019</v>
      </c>
      <c r="W13" s="137">
        <v>4910</v>
      </c>
      <c r="X13" s="136">
        <v>4895</v>
      </c>
      <c r="Y13" s="135">
        <f t="shared" si="6"/>
        <v>425339</v>
      </c>
      <c r="Z13" s="134">
        <f t="shared" si="7"/>
        <v>0.11311448044971195</v>
      </c>
    </row>
    <row r="14" spans="1:26" ht="21" customHeight="1">
      <c r="A14" s="142" t="s">
        <v>372</v>
      </c>
      <c r="B14" s="369" t="s">
        <v>373</v>
      </c>
      <c r="C14" s="140">
        <v>18467</v>
      </c>
      <c r="D14" s="136">
        <v>21058</v>
      </c>
      <c r="E14" s="137">
        <v>9</v>
      </c>
      <c r="F14" s="136">
        <v>14</v>
      </c>
      <c r="G14" s="135">
        <f>SUM(C14:F14)</f>
        <v>39548</v>
      </c>
      <c r="H14" s="139">
        <f t="shared" si="1"/>
        <v>0.04295254779595042</v>
      </c>
      <c r="I14" s="138">
        <v>15614</v>
      </c>
      <c r="J14" s="136">
        <v>18648</v>
      </c>
      <c r="K14" s="137">
        <v>12</v>
      </c>
      <c r="L14" s="136">
        <v>7</v>
      </c>
      <c r="M14" s="144">
        <f>SUM(I14:L14)</f>
        <v>34281</v>
      </c>
      <c r="N14" s="141">
        <f>IF(ISERROR(G14/M14-1),"         /0",(G14/M14-1))</f>
        <v>0.15364195910271006</v>
      </c>
      <c r="O14" s="140">
        <v>124888</v>
      </c>
      <c r="P14" s="136">
        <v>126843</v>
      </c>
      <c r="Q14" s="137">
        <v>148</v>
      </c>
      <c r="R14" s="136">
        <v>97</v>
      </c>
      <c r="S14" s="135">
        <f>SUM(O14:R14)</f>
        <v>251976</v>
      </c>
      <c r="T14" s="139">
        <f t="shared" si="5"/>
        <v>0.045893480920426784</v>
      </c>
      <c r="U14" s="138">
        <v>112899</v>
      </c>
      <c r="V14" s="136">
        <v>114120</v>
      </c>
      <c r="W14" s="137">
        <v>146</v>
      </c>
      <c r="X14" s="136">
        <v>106</v>
      </c>
      <c r="Y14" s="135">
        <f>SUM(U14:X14)</f>
        <v>227271</v>
      </c>
      <c r="Z14" s="134">
        <f>IF(ISERROR(S14/Y14-1),"         /0",IF(S14/Y14&gt;5,"  *  ",(S14/Y14-1)))</f>
        <v>0.10870282614147864</v>
      </c>
    </row>
    <row r="15" spans="1:26" ht="21" customHeight="1">
      <c r="A15" s="142" t="s">
        <v>374</v>
      </c>
      <c r="B15" s="369" t="s">
        <v>375</v>
      </c>
      <c r="C15" s="140">
        <v>12035</v>
      </c>
      <c r="D15" s="136">
        <v>13441</v>
      </c>
      <c r="E15" s="137">
        <v>56</v>
      </c>
      <c r="F15" s="136">
        <v>9</v>
      </c>
      <c r="G15" s="135">
        <f t="shared" si="0"/>
        <v>25541</v>
      </c>
      <c r="H15" s="139">
        <f t="shared" si="1"/>
        <v>0.027739734582187963</v>
      </c>
      <c r="I15" s="138">
        <v>11217</v>
      </c>
      <c r="J15" s="136">
        <v>12274</v>
      </c>
      <c r="K15" s="137">
        <v>5</v>
      </c>
      <c r="L15" s="136">
        <v>10</v>
      </c>
      <c r="M15" s="144">
        <f t="shared" si="2"/>
        <v>23506</v>
      </c>
      <c r="N15" s="141">
        <f t="shared" si="3"/>
        <v>0.0865736407725688</v>
      </c>
      <c r="O15" s="140">
        <v>74146</v>
      </c>
      <c r="P15" s="136">
        <v>71848</v>
      </c>
      <c r="Q15" s="137">
        <v>108</v>
      </c>
      <c r="R15" s="136">
        <v>54</v>
      </c>
      <c r="S15" s="135">
        <f t="shared" si="4"/>
        <v>146156</v>
      </c>
      <c r="T15" s="139">
        <f t="shared" si="5"/>
        <v>0.026620025706439888</v>
      </c>
      <c r="U15" s="138">
        <v>70936</v>
      </c>
      <c r="V15" s="136">
        <v>67654</v>
      </c>
      <c r="W15" s="137">
        <v>191</v>
      </c>
      <c r="X15" s="136">
        <v>282</v>
      </c>
      <c r="Y15" s="135">
        <f t="shared" si="6"/>
        <v>139063</v>
      </c>
      <c r="Z15" s="134">
        <f t="shared" si="7"/>
        <v>0.05100565930549461</v>
      </c>
    </row>
    <row r="16" spans="1:26" ht="21" customHeight="1">
      <c r="A16" s="142" t="s">
        <v>382</v>
      </c>
      <c r="B16" s="369" t="s">
        <v>383</v>
      </c>
      <c r="C16" s="140">
        <v>8090</v>
      </c>
      <c r="D16" s="136">
        <v>8901</v>
      </c>
      <c r="E16" s="137">
        <v>91</v>
      </c>
      <c r="F16" s="136">
        <v>199</v>
      </c>
      <c r="G16" s="135">
        <f>SUM(C16:F16)</f>
        <v>17281</v>
      </c>
      <c r="H16" s="139">
        <f t="shared" si="1"/>
        <v>0.018768660323197614</v>
      </c>
      <c r="I16" s="138">
        <v>6422</v>
      </c>
      <c r="J16" s="136">
        <v>6908</v>
      </c>
      <c r="K16" s="137">
        <v>14</v>
      </c>
      <c r="L16" s="136">
        <v>36</v>
      </c>
      <c r="M16" s="135">
        <f t="shared" si="2"/>
        <v>13380</v>
      </c>
      <c r="N16" s="141">
        <f>IF(ISERROR(G16/M16-1),"         /0",(G16/M16-1))</f>
        <v>0.29155455904334837</v>
      </c>
      <c r="O16" s="140">
        <v>52823</v>
      </c>
      <c r="P16" s="136">
        <v>46501</v>
      </c>
      <c r="Q16" s="137">
        <v>769</v>
      </c>
      <c r="R16" s="136">
        <v>661</v>
      </c>
      <c r="S16" s="135">
        <f>SUM(O16:R16)</f>
        <v>100754</v>
      </c>
      <c r="T16" s="139">
        <f t="shared" si="5"/>
        <v>0.018350762678416517</v>
      </c>
      <c r="U16" s="138">
        <v>47306</v>
      </c>
      <c r="V16" s="136">
        <v>41479</v>
      </c>
      <c r="W16" s="137">
        <v>52</v>
      </c>
      <c r="X16" s="136">
        <v>100</v>
      </c>
      <c r="Y16" s="135">
        <f>SUM(U16:X16)</f>
        <v>88937</v>
      </c>
      <c r="Z16" s="134">
        <f>IF(ISERROR(S16/Y16-1),"         /0",IF(S16/Y16&gt;5,"  *  ",(S16/Y16-1)))</f>
        <v>0.13286933447271654</v>
      </c>
    </row>
    <row r="17" spans="1:26" ht="21" customHeight="1">
      <c r="A17" s="142" t="s">
        <v>378</v>
      </c>
      <c r="B17" s="369" t="s">
        <v>379</v>
      </c>
      <c r="C17" s="140">
        <v>5004</v>
      </c>
      <c r="D17" s="136">
        <v>3881</v>
      </c>
      <c r="E17" s="137">
        <v>0</v>
      </c>
      <c r="F17" s="136">
        <v>0</v>
      </c>
      <c r="G17" s="135">
        <f t="shared" si="0"/>
        <v>8885</v>
      </c>
      <c r="H17" s="139">
        <f t="shared" si="1"/>
        <v>0.009649878304010808</v>
      </c>
      <c r="I17" s="138">
        <v>2807</v>
      </c>
      <c r="J17" s="136">
        <v>2294</v>
      </c>
      <c r="K17" s="137">
        <v>542</v>
      </c>
      <c r="L17" s="136">
        <v>472</v>
      </c>
      <c r="M17" s="135">
        <f t="shared" si="2"/>
        <v>6115</v>
      </c>
      <c r="N17" s="141">
        <f t="shared" si="3"/>
        <v>0.45298446443172535</v>
      </c>
      <c r="O17" s="140">
        <v>33120</v>
      </c>
      <c r="P17" s="136">
        <v>27945</v>
      </c>
      <c r="Q17" s="137">
        <v>2052</v>
      </c>
      <c r="R17" s="136">
        <v>1954</v>
      </c>
      <c r="S17" s="135">
        <f t="shared" si="4"/>
        <v>65071</v>
      </c>
      <c r="T17" s="139">
        <f t="shared" si="5"/>
        <v>0.011851663241630518</v>
      </c>
      <c r="U17" s="138">
        <v>20981</v>
      </c>
      <c r="V17" s="136">
        <v>18207</v>
      </c>
      <c r="W17" s="137">
        <v>2990</v>
      </c>
      <c r="X17" s="136">
        <v>3094</v>
      </c>
      <c r="Y17" s="135">
        <f t="shared" si="6"/>
        <v>45272</v>
      </c>
      <c r="Z17" s="134">
        <f t="shared" si="7"/>
        <v>0.43733433468810734</v>
      </c>
    </row>
    <row r="18" spans="1:26" ht="21" customHeight="1">
      <c r="A18" s="142" t="s">
        <v>376</v>
      </c>
      <c r="B18" s="369" t="s">
        <v>377</v>
      </c>
      <c r="C18" s="140">
        <v>3841</v>
      </c>
      <c r="D18" s="136">
        <v>4079</v>
      </c>
      <c r="E18" s="137">
        <v>0</v>
      </c>
      <c r="F18" s="136">
        <v>2</v>
      </c>
      <c r="G18" s="135">
        <f t="shared" si="0"/>
        <v>7922</v>
      </c>
      <c r="H18" s="139">
        <f t="shared" si="1"/>
        <v>0.00860397703144329</v>
      </c>
      <c r="I18" s="138">
        <v>3227</v>
      </c>
      <c r="J18" s="136">
        <v>3883</v>
      </c>
      <c r="K18" s="137">
        <v>8</v>
      </c>
      <c r="L18" s="136">
        <v>1</v>
      </c>
      <c r="M18" s="135">
        <f t="shared" si="2"/>
        <v>7119</v>
      </c>
      <c r="N18" s="141">
        <f t="shared" si="3"/>
        <v>0.11279674111532523</v>
      </c>
      <c r="O18" s="140">
        <v>25515</v>
      </c>
      <c r="P18" s="136">
        <v>23245</v>
      </c>
      <c r="Q18" s="137">
        <v>1</v>
      </c>
      <c r="R18" s="136">
        <v>7</v>
      </c>
      <c r="S18" s="135">
        <f t="shared" si="4"/>
        <v>48768</v>
      </c>
      <c r="T18" s="139">
        <f t="shared" si="5"/>
        <v>0.008882327195952684</v>
      </c>
      <c r="U18" s="138">
        <v>24147</v>
      </c>
      <c r="V18" s="136">
        <v>22528</v>
      </c>
      <c r="W18" s="137">
        <v>19</v>
      </c>
      <c r="X18" s="136">
        <v>37</v>
      </c>
      <c r="Y18" s="135">
        <f t="shared" si="6"/>
        <v>46731</v>
      </c>
      <c r="Z18" s="134">
        <f t="shared" si="7"/>
        <v>0.04358990819798425</v>
      </c>
    </row>
    <row r="19" spans="1:26" ht="21" customHeight="1">
      <c r="A19" s="142" t="s">
        <v>386</v>
      </c>
      <c r="B19" s="369" t="s">
        <v>387</v>
      </c>
      <c r="C19" s="140">
        <v>2355</v>
      </c>
      <c r="D19" s="136">
        <v>2152</v>
      </c>
      <c r="E19" s="137">
        <v>0</v>
      </c>
      <c r="F19" s="136">
        <v>2</v>
      </c>
      <c r="G19" s="135">
        <f>SUM(C19:F19)</f>
        <v>4509</v>
      </c>
      <c r="H19" s="139">
        <f t="shared" si="1"/>
        <v>0.0048971639023955805</v>
      </c>
      <c r="I19" s="138">
        <v>1321</v>
      </c>
      <c r="J19" s="136">
        <v>1578</v>
      </c>
      <c r="K19" s="137"/>
      <c r="L19" s="136">
        <v>2</v>
      </c>
      <c r="M19" s="144">
        <f t="shared" si="2"/>
        <v>2901</v>
      </c>
      <c r="N19" s="141">
        <f>IF(ISERROR(G19/M19-1),"         /0",(G19/M19-1))</f>
        <v>0.5542916235780766</v>
      </c>
      <c r="O19" s="140">
        <v>13340</v>
      </c>
      <c r="P19" s="136">
        <v>11830</v>
      </c>
      <c r="Q19" s="137">
        <v>0</v>
      </c>
      <c r="R19" s="136">
        <v>7</v>
      </c>
      <c r="S19" s="135">
        <f>SUM(O19:R19)</f>
        <v>25177</v>
      </c>
      <c r="T19" s="139">
        <f t="shared" si="5"/>
        <v>0.004585596124764204</v>
      </c>
      <c r="U19" s="138">
        <v>8679</v>
      </c>
      <c r="V19" s="136">
        <v>8611</v>
      </c>
      <c r="W19" s="137">
        <v>6</v>
      </c>
      <c r="X19" s="136">
        <v>2</v>
      </c>
      <c r="Y19" s="135">
        <f>SUM(U19:X19)</f>
        <v>17298</v>
      </c>
      <c r="Z19" s="134">
        <f>IF(ISERROR(S19/Y19-1),"         /0",IF(S19/Y19&gt;5,"  *  ",(S19/Y19-1)))</f>
        <v>0.4554861833738004</v>
      </c>
    </row>
    <row r="20" spans="1:26" ht="21" customHeight="1">
      <c r="A20" s="142" t="s">
        <v>395</v>
      </c>
      <c r="B20" s="369" t="s">
        <v>396</v>
      </c>
      <c r="C20" s="140">
        <v>2040</v>
      </c>
      <c r="D20" s="136">
        <v>2296</v>
      </c>
      <c r="E20" s="137">
        <v>0</v>
      </c>
      <c r="F20" s="136">
        <v>1</v>
      </c>
      <c r="G20" s="135">
        <f>SUM(C20:F20)</f>
        <v>4337</v>
      </c>
      <c r="H20" s="139">
        <f t="shared" si="1"/>
        <v>0.004710357029205951</v>
      </c>
      <c r="I20" s="138">
        <v>2302</v>
      </c>
      <c r="J20" s="136">
        <v>2503</v>
      </c>
      <c r="K20" s="137"/>
      <c r="L20" s="136">
        <v>8</v>
      </c>
      <c r="M20" s="144">
        <f t="shared" si="2"/>
        <v>4813</v>
      </c>
      <c r="N20" s="141">
        <f>IF(ISERROR(G20/M20-1),"         /0",(G20/M20-1))</f>
        <v>-0.09889881570745895</v>
      </c>
      <c r="O20" s="140">
        <v>15332</v>
      </c>
      <c r="P20" s="136">
        <v>14070</v>
      </c>
      <c r="Q20" s="137">
        <v>2</v>
      </c>
      <c r="R20" s="136">
        <v>13</v>
      </c>
      <c r="S20" s="135">
        <f>SUM(O20:R20)</f>
        <v>29417</v>
      </c>
      <c r="T20" s="139">
        <f t="shared" si="5"/>
        <v>0.005357845700527807</v>
      </c>
      <c r="U20" s="138">
        <v>17611</v>
      </c>
      <c r="V20" s="136">
        <v>15895</v>
      </c>
      <c r="W20" s="137">
        <v>7</v>
      </c>
      <c r="X20" s="136">
        <v>17</v>
      </c>
      <c r="Y20" s="135">
        <f>SUM(U20:X20)</f>
        <v>33530</v>
      </c>
      <c r="Z20" s="134">
        <f>IF(ISERROR(S20/Y20-1),"         /0",IF(S20/Y20&gt;5,"  *  ",(S20/Y20-1)))</f>
        <v>-0.12266626901282429</v>
      </c>
    </row>
    <row r="21" spans="1:26" ht="21" customHeight="1" thickBot="1">
      <c r="A21" s="133" t="s">
        <v>56</v>
      </c>
      <c r="B21" s="370"/>
      <c r="C21" s="131">
        <v>2777</v>
      </c>
      <c r="D21" s="127">
        <v>2479</v>
      </c>
      <c r="E21" s="128">
        <v>57</v>
      </c>
      <c r="F21" s="127">
        <v>44</v>
      </c>
      <c r="G21" s="126">
        <f>SUM(C21:F21)</f>
        <v>5357</v>
      </c>
      <c r="H21" s="130">
        <f t="shared" si="1"/>
        <v>0.005818165230679336</v>
      </c>
      <c r="I21" s="129">
        <v>2642</v>
      </c>
      <c r="J21" s="127">
        <v>2808</v>
      </c>
      <c r="K21" s="128">
        <v>15</v>
      </c>
      <c r="L21" s="127">
        <v>10</v>
      </c>
      <c r="M21" s="438">
        <f t="shared" si="2"/>
        <v>5475</v>
      </c>
      <c r="N21" s="132">
        <f>IF(ISERROR(G21/M21-1),"         /0",(G21/M21-1))</f>
        <v>-0.021552511415525166</v>
      </c>
      <c r="O21" s="131">
        <v>19185</v>
      </c>
      <c r="P21" s="127">
        <v>15643</v>
      </c>
      <c r="Q21" s="128">
        <v>197</v>
      </c>
      <c r="R21" s="127">
        <v>163</v>
      </c>
      <c r="S21" s="126">
        <f>SUM(O21:R21)</f>
        <v>35188</v>
      </c>
      <c r="T21" s="130">
        <f t="shared" si="5"/>
        <v>0.006408942941502277</v>
      </c>
      <c r="U21" s="129">
        <v>20351</v>
      </c>
      <c r="V21" s="127">
        <v>18615</v>
      </c>
      <c r="W21" s="128">
        <v>123</v>
      </c>
      <c r="X21" s="127">
        <v>130</v>
      </c>
      <c r="Y21" s="126">
        <f>SUM(U21:X21)</f>
        <v>39219</v>
      </c>
      <c r="Z21" s="125">
        <f>IF(ISERROR(S21/Y21-1),"         /0",IF(S21/Y21&gt;5,"  *  ",(S21/Y21-1)))</f>
        <v>-0.10278181493663785</v>
      </c>
    </row>
    <row r="22" spans="1:2" ht="15" thickTop="1">
      <c r="A22" s="124" t="s">
        <v>43</v>
      </c>
      <c r="B22" s="124"/>
    </row>
    <row r="23" spans="1:2" ht="15">
      <c r="A23" s="124" t="s">
        <v>147</v>
      </c>
      <c r="B23" s="124"/>
    </row>
    <row r="24" spans="1:3" ht="14.25">
      <c r="A24" s="371" t="s">
        <v>123</v>
      </c>
      <c r="B24" s="372"/>
      <c r="C24" s="372"/>
    </row>
  </sheetData>
  <sheetProtection/>
  <mergeCells count="26"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22:Z65536 N22:N65536 Z4 N4 N6 Z6">
    <cfRule type="cellIs" priority="9" dxfId="93" operator="lessThan" stopIfTrue="1">
      <formula>0</formula>
    </cfRule>
  </conditionalFormatting>
  <conditionalFormatting sqref="N10:N21 Z10:Z21">
    <cfRule type="cellIs" priority="10" dxfId="93" operator="lessThan" stopIfTrue="1">
      <formula>0</formula>
    </cfRule>
    <cfRule type="cellIs" priority="11" dxfId="95" operator="greaterThanOrEqual" stopIfTrue="1">
      <formula>0</formula>
    </cfRule>
  </conditionalFormatting>
  <conditionalFormatting sqref="N8:N9 Z8:Z9">
    <cfRule type="cellIs" priority="6" dxfId="93" operator="lessThan" stopIfTrue="1">
      <formula>0</formula>
    </cfRule>
  </conditionalFormatting>
  <conditionalFormatting sqref="H8:H9">
    <cfRule type="cellIs" priority="5" dxfId="93" operator="lessThan" stopIfTrue="1">
      <formula>0</formula>
    </cfRule>
  </conditionalFormatting>
  <conditionalFormatting sqref="T8:T9">
    <cfRule type="cellIs" priority="4" dxfId="93" operator="lessThan" stopIfTrue="1">
      <formula>0</formula>
    </cfRule>
  </conditionalFormatting>
  <conditionalFormatting sqref="N7 Z7">
    <cfRule type="cellIs" priority="3" dxfId="93" operator="lessThan" stopIfTrue="1">
      <formula>0</formula>
    </cfRule>
  </conditionalFormatting>
  <conditionalFormatting sqref="H7">
    <cfRule type="cellIs" priority="2" dxfId="93" operator="lessThan" stopIfTrue="1">
      <formula>0</formula>
    </cfRule>
  </conditionalFormatting>
  <conditionalFormatting sqref="T7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8"/>
  <sheetViews>
    <sheetView zoomScalePageLayoutView="0" workbookViewId="0" topLeftCell="A1">
      <selection activeCell="I10" sqref="I10"/>
    </sheetView>
  </sheetViews>
  <sheetFormatPr defaultColWidth="11.28125" defaultRowHeight="15"/>
  <cols>
    <col min="1" max="16384" width="11.28125" style="355" customWidth="1"/>
  </cols>
  <sheetData>
    <row r="1" spans="1:8" ht="12.75" thickBot="1">
      <c r="A1" s="354"/>
      <c r="B1" s="354"/>
      <c r="C1" s="354"/>
      <c r="D1" s="354"/>
      <c r="E1" s="354"/>
      <c r="F1" s="354"/>
      <c r="G1" s="354"/>
      <c r="H1" s="354"/>
    </row>
    <row r="2" spans="1:14" ht="31.5" thickBot="1" thickTop="1">
      <c r="A2" s="356" t="s">
        <v>149</v>
      </c>
      <c r="B2" s="357"/>
      <c r="M2" s="503" t="s">
        <v>28</v>
      </c>
      <c r="N2" s="504"/>
    </row>
    <row r="3" spans="1:2" ht="25.5" thickTop="1">
      <c r="A3" s="358" t="s">
        <v>38</v>
      </c>
      <c r="B3" s="359"/>
    </row>
    <row r="9" spans="1:14" ht="27">
      <c r="A9" s="375" t="s">
        <v>110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</row>
    <row r="10" spans="1:14" ht="15.75">
      <c r="A10" s="361"/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</row>
    <row r="11" spans="1:14" ht="15.75">
      <c r="A11" s="374" t="s">
        <v>150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</row>
    <row r="12" spans="1:14" ht="15.75">
      <c r="A12" s="361"/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</row>
    <row r="13" ht="15">
      <c r="A13" s="374" t="s">
        <v>133</v>
      </c>
    </row>
    <row r="14" ht="15">
      <c r="A14" s="374" t="s">
        <v>134</v>
      </c>
    </row>
    <row r="15" ht="15">
      <c r="A15" s="374" t="s">
        <v>135</v>
      </c>
    </row>
    <row r="17" ht="15">
      <c r="A17" s="374"/>
    </row>
    <row r="18" ht="15">
      <c r="A18" s="374"/>
    </row>
    <row r="19" ht="27">
      <c r="A19" s="375" t="s">
        <v>132</v>
      </c>
    </row>
    <row r="22" ht="22.5">
      <c r="A22" s="363" t="s">
        <v>111</v>
      </c>
    </row>
    <row r="24" ht="15.75">
      <c r="A24" s="362" t="s">
        <v>112</v>
      </c>
    </row>
    <row r="25" ht="15.75">
      <c r="A25" s="362"/>
    </row>
    <row r="26" ht="22.5">
      <c r="A26" s="363" t="s">
        <v>113</v>
      </c>
    </row>
    <row r="27" ht="15.75">
      <c r="A27" s="362" t="s">
        <v>114</v>
      </c>
    </row>
    <row r="28" ht="15.75">
      <c r="A28" s="362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C1">
      <selection activeCell="Y1" sqref="Y1:Z1"/>
    </sheetView>
  </sheetViews>
  <sheetFormatPr defaultColWidth="8.00390625" defaultRowHeight="15"/>
  <cols>
    <col min="1" max="1" width="23.28125" style="123" customWidth="1"/>
    <col min="2" max="2" width="35.28125" style="123" customWidth="1"/>
    <col min="3" max="3" width="9.8515625" style="123" customWidth="1"/>
    <col min="4" max="4" width="12.28125" style="123" bestFit="1" customWidth="1"/>
    <col min="5" max="5" width="8.7109375" style="123" bestFit="1" customWidth="1"/>
    <col min="6" max="6" width="10.7109375" style="123" bestFit="1" customWidth="1"/>
    <col min="7" max="7" width="9.00390625" style="123" customWidth="1"/>
    <col min="8" max="8" width="10.7109375" style="123" customWidth="1"/>
    <col min="9" max="9" width="9.7109375" style="123" customWidth="1"/>
    <col min="10" max="10" width="11.7109375" style="123" bestFit="1" customWidth="1"/>
    <col min="11" max="11" width="9.00390625" style="123" bestFit="1" customWidth="1"/>
    <col min="12" max="12" width="10.7109375" style="123" bestFit="1" customWidth="1"/>
    <col min="13" max="13" width="11.7109375" style="123" bestFit="1" customWidth="1"/>
    <col min="14" max="14" width="9.28125" style="123" customWidth="1"/>
    <col min="15" max="15" width="9.7109375" style="123" bestFit="1" customWidth="1"/>
    <col min="16" max="16" width="11.140625" style="123" customWidth="1"/>
    <col min="17" max="17" width="9.28125" style="123" customWidth="1"/>
    <col min="18" max="18" width="10.7109375" style="123" bestFit="1" customWidth="1"/>
    <col min="19" max="19" width="9.7109375" style="123" customWidth="1"/>
    <col min="20" max="20" width="10.140625" style="123" customWidth="1"/>
    <col min="21" max="21" width="9.28125" style="123" customWidth="1"/>
    <col min="22" max="22" width="10.28125" style="123" customWidth="1"/>
    <col min="23" max="23" width="9.28125" style="123" customWidth="1"/>
    <col min="24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25:26" ht="18.75" thickBot="1">
      <c r="Y1" s="587" t="s">
        <v>28</v>
      </c>
      <c r="Z1" s="588"/>
    </row>
    <row r="2" ht="5.25" customHeight="1" thickBot="1"/>
    <row r="3" spans="1:26" ht="24" customHeight="1" thickTop="1">
      <c r="A3" s="589" t="s">
        <v>127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1"/>
    </row>
    <row r="4" spans="1:26" ht="21" customHeight="1" thickBot="1">
      <c r="A4" s="601" t="s">
        <v>45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3"/>
    </row>
    <row r="5" spans="1:26" s="169" customFormat="1" ht="19.5" customHeight="1" thickBot="1" thickTop="1">
      <c r="A5" s="661" t="s">
        <v>121</v>
      </c>
      <c r="B5" s="661" t="s">
        <v>122</v>
      </c>
      <c r="C5" s="678" t="s">
        <v>36</v>
      </c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80"/>
      <c r="O5" s="681" t="s">
        <v>35</v>
      </c>
      <c r="P5" s="679"/>
      <c r="Q5" s="679"/>
      <c r="R5" s="679"/>
      <c r="S5" s="679"/>
      <c r="T5" s="679"/>
      <c r="U5" s="679"/>
      <c r="V5" s="679"/>
      <c r="W5" s="679"/>
      <c r="X5" s="679"/>
      <c r="Y5" s="679"/>
      <c r="Z5" s="680"/>
    </row>
    <row r="6" spans="1:26" s="168" customFormat="1" ht="26.25" customHeight="1" thickBot="1">
      <c r="A6" s="662"/>
      <c r="B6" s="662"/>
      <c r="C6" s="670" t="s">
        <v>155</v>
      </c>
      <c r="D6" s="666"/>
      <c r="E6" s="666"/>
      <c r="F6" s="666"/>
      <c r="G6" s="667"/>
      <c r="H6" s="672" t="s">
        <v>34</v>
      </c>
      <c r="I6" s="670" t="s">
        <v>156</v>
      </c>
      <c r="J6" s="666"/>
      <c r="K6" s="666"/>
      <c r="L6" s="666"/>
      <c r="M6" s="667"/>
      <c r="N6" s="672" t="s">
        <v>33</v>
      </c>
      <c r="O6" s="665" t="s">
        <v>157</v>
      </c>
      <c r="P6" s="666"/>
      <c r="Q6" s="666"/>
      <c r="R6" s="666"/>
      <c r="S6" s="667"/>
      <c r="T6" s="672" t="s">
        <v>34</v>
      </c>
      <c r="U6" s="665" t="s">
        <v>158</v>
      </c>
      <c r="V6" s="666"/>
      <c r="W6" s="666"/>
      <c r="X6" s="666"/>
      <c r="Y6" s="667"/>
      <c r="Z6" s="672" t="s">
        <v>33</v>
      </c>
    </row>
    <row r="7" spans="1:26" s="163" customFormat="1" ht="26.25" customHeight="1">
      <c r="A7" s="663"/>
      <c r="B7" s="663"/>
      <c r="C7" s="605" t="s">
        <v>22</v>
      </c>
      <c r="D7" s="600"/>
      <c r="E7" s="596" t="s">
        <v>21</v>
      </c>
      <c r="F7" s="600"/>
      <c r="G7" s="583" t="s">
        <v>17</v>
      </c>
      <c r="H7" s="576"/>
      <c r="I7" s="671" t="s">
        <v>22</v>
      </c>
      <c r="J7" s="600"/>
      <c r="K7" s="596" t="s">
        <v>21</v>
      </c>
      <c r="L7" s="600"/>
      <c r="M7" s="583" t="s">
        <v>17</v>
      </c>
      <c r="N7" s="576"/>
      <c r="O7" s="671" t="s">
        <v>22</v>
      </c>
      <c r="P7" s="600"/>
      <c r="Q7" s="596" t="s">
        <v>21</v>
      </c>
      <c r="R7" s="600"/>
      <c r="S7" s="583" t="s">
        <v>17</v>
      </c>
      <c r="T7" s="576"/>
      <c r="U7" s="671" t="s">
        <v>22</v>
      </c>
      <c r="V7" s="600"/>
      <c r="W7" s="596" t="s">
        <v>21</v>
      </c>
      <c r="X7" s="600"/>
      <c r="Y7" s="583" t="s">
        <v>17</v>
      </c>
      <c r="Z7" s="576"/>
    </row>
    <row r="8" spans="1:26" s="163" customFormat="1" ht="19.5" customHeight="1" thickBot="1">
      <c r="A8" s="664"/>
      <c r="B8" s="664"/>
      <c r="C8" s="166" t="s">
        <v>31</v>
      </c>
      <c r="D8" s="164" t="s">
        <v>30</v>
      </c>
      <c r="E8" s="165" t="s">
        <v>31</v>
      </c>
      <c r="F8" s="373" t="s">
        <v>30</v>
      </c>
      <c r="G8" s="674"/>
      <c r="H8" s="673"/>
      <c r="I8" s="166" t="s">
        <v>31</v>
      </c>
      <c r="J8" s="164" t="s">
        <v>30</v>
      </c>
      <c r="K8" s="165" t="s">
        <v>31</v>
      </c>
      <c r="L8" s="373" t="s">
        <v>30</v>
      </c>
      <c r="M8" s="674"/>
      <c r="N8" s="673"/>
      <c r="O8" s="166" t="s">
        <v>31</v>
      </c>
      <c r="P8" s="164" t="s">
        <v>30</v>
      </c>
      <c r="Q8" s="165" t="s">
        <v>31</v>
      </c>
      <c r="R8" s="373" t="s">
        <v>30</v>
      </c>
      <c r="S8" s="674"/>
      <c r="T8" s="673"/>
      <c r="U8" s="166" t="s">
        <v>31</v>
      </c>
      <c r="V8" s="164" t="s">
        <v>30</v>
      </c>
      <c r="W8" s="165" t="s">
        <v>31</v>
      </c>
      <c r="X8" s="373" t="s">
        <v>30</v>
      </c>
      <c r="Y8" s="674"/>
      <c r="Z8" s="673"/>
    </row>
    <row r="9" spans="1:26" s="152" customFormat="1" ht="18" customHeight="1" thickBot="1" thickTop="1">
      <c r="A9" s="162" t="s">
        <v>24</v>
      </c>
      <c r="B9" s="367"/>
      <c r="C9" s="161">
        <f>SUM(C10:C14)</f>
        <v>26972.201000000005</v>
      </c>
      <c r="D9" s="155">
        <f>SUM(D10:D14)</f>
        <v>16736.393</v>
      </c>
      <c r="E9" s="156">
        <f>SUM(E10:E14)</f>
        <v>2481.1919999999996</v>
      </c>
      <c r="F9" s="155">
        <f>SUM(F10:F14)</f>
        <v>1233.781</v>
      </c>
      <c r="G9" s="154">
        <f aca="true" t="shared" si="0" ref="G9:G14">SUM(C9:F9)</f>
        <v>47423.56700000001</v>
      </c>
      <c r="H9" s="158">
        <f aca="true" t="shared" si="1" ref="H9:H14">G9/$G$9</f>
        <v>1</v>
      </c>
      <c r="I9" s="157">
        <f>SUM(I10:I14)</f>
        <v>21244.858999999997</v>
      </c>
      <c r="J9" s="155">
        <f>SUM(J10:J14)</f>
        <v>14210.872999999998</v>
      </c>
      <c r="K9" s="156">
        <f>SUM(K10:K14)</f>
        <v>3232.8140000000003</v>
      </c>
      <c r="L9" s="155">
        <f>SUM(L10:L14)</f>
        <v>2288.4149999999995</v>
      </c>
      <c r="M9" s="154">
        <f aca="true" t="shared" si="2" ref="M9:M14">SUM(I9:L9)</f>
        <v>40976.960999999996</v>
      </c>
      <c r="N9" s="160">
        <f aca="true" t="shared" si="3" ref="N9:N14">IF(ISERROR(G9/M9-1),"         /0",(G9/M9-1))</f>
        <v>0.15732269652695852</v>
      </c>
      <c r="O9" s="159">
        <f>SUM(O10:O14)</f>
        <v>189645.28699999998</v>
      </c>
      <c r="P9" s="155">
        <f>SUM(P10:P14)</f>
        <v>102261.17399999996</v>
      </c>
      <c r="Q9" s="156">
        <f>SUM(Q10:Q14)</f>
        <v>25391.995000000003</v>
      </c>
      <c r="R9" s="155">
        <f>SUM(R10:R14)</f>
        <v>12345.896999999999</v>
      </c>
      <c r="S9" s="154">
        <f aca="true" t="shared" si="4" ref="S9:S14">SUM(O9:R9)</f>
        <v>329644.35299999994</v>
      </c>
      <c r="T9" s="158">
        <f aca="true" t="shared" si="5" ref="T9:T14">S9/$S$9</f>
        <v>1</v>
      </c>
      <c r="U9" s="157">
        <f>SUM(U10:U14)</f>
        <v>184159.70399999982</v>
      </c>
      <c r="V9" s="155">
        <f>SUM(V10:V14)</f>
        <v>106878.01899999996</v>
      </c>
      <c r="W9" s="156">
        <f>SUM(W10:W14)</f>
        <v>20418.701999999994</v>
      </c>
      <c r="X9" s="155">
        <f>SUM(X10:X14)</f>
        <v>12970.880000000003</v>
      </c>
      <c r="Y9" s="154">
        <f aca="true" t="shared" si="6" ref="Y9:Y14">SUM(U9:X9)</f>
        <v>324427.30499999976</v>
      </c>
      <c r="Z9" s="153">
        <f>IF(ISERROR(S9/Y9-1),"         /0",(S9/Y9-1))</f>
        <v>0.01608079196663237</v>
      </c>
    </row>
    <row r="10" spans="1:26" ht="21.75" customHeight="1" thickTop="1">
      <c r="A10" s="151" t="s">
        <v>366</v>
      </c>
      <c r="B10" s="368" t="s">
        <v>367</v>
      </c>
      <c r="C10" s="149">
        <v>21195.175000000003</v>
      </c>
      <c r="D10" s="145">
        <v>14251.910000000002</v>
      </c>
      <c r="E10" s="146">
        <v>1665.869</v>
      </c>
      <c r="F10" s="145">
        <v>965.1020000000001</v>
      </c>
      <c r="G10" s="144">
        <f t="shared" si="0"/>
        <v>38078.056000000004</v>
      </c>
      <c r="H10" s="148">
        <f t="shared" si="1"/>
        <v>0.8029353000798104</v>
      </c>
      <c r="I10" s="147">
        <v>17417.234999999997</v>
      </c>
      <c r="J10" s="145">
        <v>12893.541999999998</v>
      </c>
      <c r="K10" s="146">
        <v>2022.6360000000002</v>
      </c>
      <c r="L10" s="145">
        <v>1825.783</v>
      </c>
      <c r="M10" s="144">
        <f t="shared" si="2"/>
        <v>34159.195999999996</v>
      </c>
      <c r="N10" s="150">
        <f t="shared" si="3"/>
        <v>0.11472342616026476</v>
      </c>
      <c r="O10" s="149">
        <v>150230.885</v>
      </c>
      <c r="P10" s="145">
        <v>87688.29299999995</v>
      </c>
      <c r="Q10" s="146">
        <v>18986.457000000002</v>
      </c>
      <c r="R10" s="145">
        <v>11515.735999999999</v>
      </c>
      <c r="S10" s="144">
        <f t="shared" si="4"/>
        <v>268421.3709999999</v>
      </c>
      <c r="T10" s="148">
        <f t="shared" si="5"/>
        <v>0.814275653616308</v>
      </c>
      <c r="U10" s="147">
        <v>150077.06599999985</v>
      </c>
      <c r="V10" s="145">
        <v>92651.93199999996</v>
      </c>
      <c r="W10" s="146">
        <v>15777.998999999994</v>
      </c>
      <c r="X10" s="145">
        <v>11651.940000000002</v>
      </c>
      <c r="Y10" s="144">
        <f t="shared" si="6"/>
        <v>270158.9369999998</v>
      </c>
      <c r="Z10" s="143">
        <f>IF(ISERROR(S10/Y10-1),"         /0",IF(S10/Y10&gt;5,"  *  ",(S10/Y10-1)))</f>
        <v>-0.006431643606888637</v>
      </c>
    </row>
    <row r="11" spans="1:26" ht="21.75" customHeight="1">
      <c r="A11" s="151" t="s">
        <v>368</v>
      </c>
      <c r="B11" s="368" t="s">
        <v>369</v>
      </c>
      <c r="C11" s="149">
        <v>5085.807</v>
      </c>
      <c r="D11" s="145">
        <v>928.6229999999999</v>
      </c>
      <c r="E11" s="146">
        <v>788.889</v>
      </c>
      <c r="F11" s="145">
        <v>261.666</v>
      </c>
      <c r="G11" s="144">
        <f>SUM(C11:F11)</f>
        <v>7064.985</v>
      </c>
      <c r="H11" s="148">
        <f>G11/$G$9</f>
        <v>0.14897624634604137</v>
      </c>
      <c r="I11" s="147">
        <v>3570.515</v>
      </c>
      <c r="J11" s="145">
        <v>221.255</v>
      </c>
      <c r="K11" s="146">
        <v>1169.043</v>
      </c>
      <c r="L11" s="145">
        <v>455.892</v>
      </c>
      <c r="M11" s="144">
        <f>SUM(I11:L11)</f>
        <v>5416.705</v>
      </c>
      <c r="N11" s="150">
        <f t="shared" si="3"/>
        <v>0.3042956926766365</v>
      </c>
      <c r="O11" s="149">
        <v>36214.44399999998</v>
      </c>
      <c r="P11" s="145">
        <v>4881.002000000002</v>
      </c>
      <c r="Q11" s="146">
        <v>6240.383</v>
      </c>
      <c r="R11" s="145">
        <v>805.3289999999997</v>
      </c>
      <c r="S11" s="144">
        <f>SUM(O11:R11)</f>
        <v>48141.15799999998</v>
      </c>
      <c r="T11" s="148">
        <f>S11/$S$9</f>
        <v>0.14603968659520764</v>
      </c>
      <c r="U11" s="147">
        <v>32289.78399999999</v>
      </c>
      <c r="V11" s="145">
        <v>6784.712000000001</v>
      </c>
      <c r="W11" s="146">
        <v>4225.04</v>
      </c>
      <c r="X11" s="145">
        <v>1282.1399999999999</v>
      </c>
      <c r="Y11" s="144">
        <f>SUM(U11:X11)</f>
        <v>44581.67599999999</v>
      </c>
      <c r="Z11" s="143">
        <f>IF(ISERROR(S11/Y11-1),"         /0",IF(S11/Y11&gt;5,"  *  ",(S11/Y11-1)))</f>
        <v>0.07984181662439038</v>
      </c>
    </row>
    <row r="12" spans="1:26" ht="21.75" customHeight="1">
      <c r="A12" s="142" t="s">
        <v>370</v>
      </c>
      <c r="B12" s="369" t="s">
        <v>371</v>
      </c>
      <c r="C12" s="140">
        <v>218.361</v>
      </c>
      <c r="D12" s="136">
        <v>603.8190000000001</v>
      </c>
      <c r="E12" s="137">
        <v>0.12</v>
      </c>
      <c r="F12" s="136">
        <v>0</v>
      </c>
      <c r="G12" s="135">
        <f>SUM(C12:F12)</f>
        <v>822.3000000000001</v>
      </c>
      <c r="H12" s="139">
        <f>G12/$G$9</f>
        <v>0.01733948017870524</v>
      </c>
      <c r="I12" s="138">
        <v>150.299</v>
      </c>
      <c r="J12" s="136">
        <v>442.51</v>
      </c>
      <c r="K12" s="137">
        <v>0</v>
      </c>
      <c r="L12" s="136">
        <v>0</v>
      </c>
      <c r="M12" s="135">
        <f>SUM(I12:L12)</f>
        <v>592.809</v>
      </c>
      <c r="N12" s="141">
        <f t="shared" si="3"/>
        <v>0.3871246894024891</v>
      </c>
      <c r="O12" s="140">
        <v>1401.2619999999995</v>
      </c>
      <c r="P12" s="136">
        <v>4737.371</v>
      </c>
      <c r="Q12" s="137">
        <v>0.12</v>
      </c>
      <c r="R12" s="136">
        <v>0</v>
      </c>
      <c r="S12" s="135">
        <f>SUM(O12:R12)</f>
        <v>6138.753</v>
      </c>
      <c r="T12" s="139">
        <f>S12/$S$9</f>
        <v>0.018622351464943798</v>
      </c>
      <c r="U12" s="138">
        <v>1102.0459999999996</v>
      </c>
      <c r="V12" s="136">
        <v>3940.085000000001</v>
      </c>
      <c r="W12" s="137">
        <v>0</v>
      </c>
      <c r="X12" s="136">
        <v>0.35</v>
      </c>
      <c r="Y12" s="135">
        <f>SUM(U12:X12)</f>
        <v>5042.481000000001</v>
      </c>
      <c r="Z12" s="134">
        <f>IF(ISERROR(S12/Y12-1),"         /0",IF(S12/Y12&gt;5,"  *  ",(S12/Y12-1)))</f>
        <v>0.21740726440020275</v>
      </c>
    </row>
    <row r="13" spans="1:26" ht="21.75" customHeight="1">
      <c r="A13" s="151" t="s">
        <v>374</v>
      </c>
      <c r="B13" s="368" t="s">
        <v>375</v>
      </c>
      <c r="C13" s="149">
        <v>150.78300000000002</v>
      </c>
      <c r="D13" s="145">
        <v>593.29</v>
      </c>
      <c r="E13" s="146">
        <v>0</v>
      </c>
      <c r="F13" s="145">
        <v>0</v>
      </c>
      <c r="G13" s="144">
        <f>SUM(C13:F13)</f>
        <v>744.073</v>
      </c>
      <c r="H13" s="148">
        <f>G13/$G$9</f>
        <v>0.015689941669718765</v>
      </c>
      <c r="I13" s="147">
        <v>69.719</v>
      </c>
      <c r="J13" s="145">
        <v>545.6619999999999</v>
      </c>
      <c r="K13" s="146">
        <v>0</v>
      </c>
      <c r="L13" s="145">
        <v>0</v>
      </c>
      <c r="M13" s="144">
        <f>SUM(I13:L13)</f>
        <v>615.3809999999999</v>
      </c>
      <c r="N13" s="150">
        <f t="shared" si="3"/>
        <v>0.20912572861365586</v>
      </c>
      <c r="O13" s="149">
        <v>662.543</v>
      </c>
      <c r="P13" s="145">
        <v>4157.753</v>
      </c>
      <c r="Q13" s="146">
        <v>0.404</v>
      </c>
      <c r="R13" s="145">
        <v>0.33099999999999996</v>
      </c>
      <c r="S13" s="144">
        <f>SUM(O13:R13)</f>
        <v>4821.031</v>
      </c>
      <c r="T13" s="148">
        <f>S13/$S$9</f>
        <v>0.014624946419148884</v>
      </c>
      <c r="U13" s="147">
        <v>370.8230000000001</v>
      </c>
      <c r="V13" s="145">
        <v>3295.6009999999997</v>
      </c>
      <c r="W13" s="146">
        <v>0</v>
      </c>
      <c r="X13" s="145">
        <v>0</v>
      </c>
      <c r="Y13" s="144">
        <f>SUM(U13:X13)</f>
        <v>3666.424</v>
      </c>
      <c r="Z13" s="143">
        <f>IF(ISERROR(S13/Y13-1),"         /0",IF(S13/Y13&gt;5,"  *  ",(S13/Y13-1)))</f>
        <v>0.3149136597403901</v>
      </c>
    </row>
    <row r="14" spans="1:26" ht="21.75" customHeight="1" thickBot="1">
      <c r="A14" s="133" t="s">
        <v>56</v>
      </c>
      <c r="B14" s="370"/>
      <c r="C14" s="131">
        <v>322.07499999999993</v>
      </c>
      <c r="D14" s="127">
        <v>358.75100000000003</v>
      </c>
      <c r="E14" s="128">
        <v>26.314000000000007</v>
      </c>
      <c r="F14" s="127">
        <v>7.013</v>
      </c>
      <c r="G14" s="126">
        <f t="shared" si="0"/>
        <v>714.153</v>
      </c>
      <c r="H14" s="130">
        <f t="shared" si="1"/>
        <v>0.015059031725724046</v>
      </c>
      <c r="I14" s="129">
        <v>37.091</v>
      </c>
      <c r="J14" s="127">
        <v>107.904</v>
      </c>
      <c r="K14" s="128">
        <v>41.135000000000005</v>
      </c>
      <c r="L14" s="127">
        <v>6.74</v>
      </c>
      <c r="M14" s="126">
        <f t="shared" si="2"/>
        <v>192.87</v>
      </c>
      <c r="N14" s="132">
        <f t="shared" si="3"/>
        <v>2.7027687043086015</v>
      </c>
      <c r="O14" s="131">
        <v>1136.1530000000002</v>
      </c>
      <c r="P14" s="127">
        <v>796.7549999999999</v>
      </c>
      <c r="Q14" s="128">
        <v>164.63099999999997</v>
      </c>
      <c r="R14" s="127">
        <v>24.500999999999998</v>
      </c>
      <c r="S14" s="126">
        <f t="shared" si="4"/>
        <v>2122.0400000000004</v>
      </c>
      <c r="T14" s="130">
        <f t="shared" si="5"/>
        <v>0.006437361904391551</v>
      </c>
      <c r="U14" s="129">
        <v>319.98499999999996</v>
      </c>
      <c r="V14" s="127">
        <v>205.689</v>
      </c>
      <c r="W14" s="128">
        <v>415.663</v>
      </c>
      <c r="X14" s="127">
        <v>36.44999999999999</v>
      </c>
      <c r="Y14" s="126">
        <f t="shared" si="6"/>
        <v>977.787</v>
      </c>
      <c r="Z14" s="125">
        <f>IF(ISERROR(S14/Y14-1),"         /0",IF(S14/Y14&gt;5,"  *  ",(S14/Y14-1)))</f>
        <v>1.1702477124363488</v>
      </c>
    </row>
    <row r="15" spans="1:2" ht="15" thickTop="1">
      <c r="A15" s="124" t="s">
        <v>43</v>
      </c>
      <c r="B15" s="124"/>
    </row>
    <row r="16" spans="1:2" ht="15">
      <c r="A16" s="124" t="s">
        <v>147</v>
      </c>
      <c r="B16" s="124"/>
    </row>
    <row r="17" spans="1:3" ht="14.25">
      <c r="A17" s="371" t="s">
        <v>125</v>
      </c>
      <c r="B17" s="372"/>
      <c r="C17" s="372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15:Z65536 N15:N65536 Z3 N3">
    <cfRule type="cellIs" priority="12" dxfId="93" operator="lessThan" stopIfTrue="1">
      <formula>0</formula>
    </cfRule>
  </conditionalFormatting>
  <conditionalFormatting sqref="N9:N14 Z9:Z14">
    <cfRule type="cellIs" priority="13" dxfId="93" operator="lessThan" stopIfTrue="1">
      <formula>0</formula>
    </cfRule>
    <cfRule type="cellIs" priority="14" dxfId="95" operator="greaterThanOrEqual" stopIfTrue="1">
      <formula>0</formula>
    </cfRule>
  </conditionalFormatting>
  <conditionalFormatting sqref="N5:N8 Z5:Z8">
    <cfRule type="cellIs" priority="3" dxfId="93" operator="lessThan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1"/>
  <sheetViews>
    <sheetView showGridLines="0" zoomScale="88" zoomScaleNormal="88" zoomScalePageLayoutView="0" workbookViewId="0" topLeftCell="A1">
      <selection activeCell="D15" sqref="D15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3" t="s">
        <v>28</v>
      </c>
      <c r="O1" s="513"/>
    </row>
    <row r="2" ht="5.25" customHeight="1"/>
    <row r="3" ht="4.5" customHeight="1" thickBot="1"/>
    <row r="4" spans="1:15" ht="13.5" customHeight="1" thickTop="1">
      <c r="A4" s="519" t="s">
        <v>27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1"/>
    </row>
    <row r="5" spans="1:15" ht="12.75" customHeight="1">
      <c r="A5" s="522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4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09" t="s">
        <v>26</v>
      </c>
      <c r="D7" s="510"/>
      <c r="E7" s="511"/>
      <c r="F7" s="505" t="s">
        <v>25</v>
      </c>
      <c r="G7" s="506"/>
      <c r="H7" s="506"/>
      <c r="I7" s="506"/>
      <c r="J7" s="506"/>
      <c r="K7" s="506"/>
      <c r="L7" s="506"/>
      <c r="M7" s="506"/>
      <c r="N7" s="506"/>
      <c r="O7" s="514" t="s">
        <v>24</v>
      </c>
    </row>
    <row r="8" spans="1:15" ht="3.75" customHeight="1" thickBot="1">
      <c r="A8" s="78"/>
      <c r="B8" s="77"/>
      <c r="C8" s="76"/>
      <c r="D8" s="75"/>
      <c r="E8" s="74"/>
      <c r="F8" s="507"/>
      <c r="G8" s="508"/>
      <c r="H8" s="508"/>
      <c r="I8" s="508"/>
      <c r="J8" s="508"/>
      <c r="K8" s="508"/>
      <c r="L8" s="508"/>
      <c r="M8" s="508"/>
      <c r="N8" s="508"/>
      <c r="O8" s="515"/>
    </row>
    <row r="9" spans="1:15" ht="21.75" customHeight="1" thickBot="1" thickTop="1">
      <c r="A9" s="527" t="s">
        <v>23</v>
      </c>
      <c r="B9" s="528"/>
      <c r="C9" s="529" t="s">
        <v>22</v>
      </c>
      <c r="D9" s="531" t="s">
        <v>21</v>
      </c>
      <c r="E9" s="517" t="s">
        <v>17</v>
      </c>
      <c r="F9" s="509" t="s">
        <v>22</v>
      </c>
      <c r="G9" s="510"/>
      <c r="H9" s="510"/>
      <c r="I9" s="509" t="s">
        <v>21</v>
      </c>
      <c r="J9" s="510"/>
      <c r="K9" s="511"/>
      <c r="L9" s="87" t="s">
        <v>20</v>
      </c>
      <c r="M9" s="86"/>
      <c r="N9" s="86"/>
      <c r="O9" s="515"/>
    </row>
    <row r="10" spans="1:15" s="67" customFormat="1" ht="18.75" customHeight="1" thickBot="1">
      <c r="A10" s="73"/>
      <c r="B10" s="72"/>
      <c r="C10" s="530"/>
      <c r="D10" s="532"/>
      <c r="E10" s="518"/>
      <c r="F10" s="70" t="s">
        <v>19</v>
      </c>
      <c r="G10" s="69" t="s">
        <v>18</v>
      </c>
      <c r="H10" s="68" t="s">
        <v>17</v>
      </c>
      <c r="I10" s="70" t="s">
        <v>19</v>
      </c>
      <c r="J10" s="69" t="s">
        <v>18</v>
      </c>
      <c r="K10" s="71" t="s">
        <v>17</v>
      </c>
      <c r="L10" s="70" t="s">
        <v>19</v>
      </c>
      <c r="M10" s="409" t="s">
        <v>18</v>
      </c>
      <c r="N10" s="71" t="s">
        <v>17</v>
      </c>
      <c r="O10" s="516"/>
    </row>
    <row r="11" spans="1:15" s="65" customFormat="1" ht="18.75" customHeight="1" thickTop="1">
      <c r="A11" s="512">
        <v>2013</v>
      </c>
      <c r="B11" s="491" t="s">
        <v>7</v>
      </c>
      <c r="C11" s="442">
        <v>1541080</v>
      </c>
      <c r="D11" s="443">
        <v>74497</v>
      </c>
      <c r="E11" s="387">
        <f aca="true" t="shared" si="0" ref="E11:E24">D11+C11</f>
        <v>1615577</v>
      </c>
      <c r="F11" s="442">
        <v>385032</v>
      </c>
      <c r="G11" s="444">
        <v>376028</v>
      </c>
      <c r="H11" s="445">
        <f aca="true" t="shared" si="1" ref="H11:H22">G11+F11</f>
        <v>761060</v>
      </c>
      <c r="I11" s="446">
        <v>6241</v>
      </c>
      <c r="J11" s="447">
        <v>6760</v>
      </c>
      <c r="K11" s="448">
        <f aca="true" t="shared" si="2" ref="K11:K22">J11+I11</f>
        <v>13001</v>
      </c>
      <c r="L11" s="449">
        <f aca="true" t="shared" si="3" ref="L11:L24">I11+F11</f>
        <v>391273</v>
      </c>
      <c r="M11" s="450">
        <f aca="true" t="shared" si="4" ref="M11:M24">J11+G11</f>
        <v>382788</v>
      </c>
      <c r="N11" s="423">
        <f aca="true" t="shared" si="5" ref="N11:N24">K11+H11</f>
        <v>774061</v>
      </c>
      <c r="O11" s="66">
        <f aca="true" t="shared" si="6" ref="O11:O24">N11+E11</f>
        <v>2389638</v>
      </c>
    </row>
    <row r="12" spans="1:15" ht="18.75" customHeight="1">
      <c r="A12" s="525"/>
      <c r="B12" s="491" t="s">
        <v>6</v>
      </c>
      <c r="C12" s="52">
        <v>1332586</v>
      </c>
      <c r="D12" s="61">
        <v>64053</v>
      </c>
      <c r="E12" s="388">
        <f t="shared" si="0"/>
        <v>1396639</v>
      </c>
      <c r="F12" s="52">
        <v>305853</v>
      </c>
      <c r="G12" s="50">
        <v>289598</v>
      </c>
      <c r="H12" s="56">
        <f t="shared" si="1"/>
        <v>595451</v>
      </c>
      <c r="I12" s="59">
        <v>3120</v>
      </c>
      <c r="J12" s="58">
        <v>3392</v>
      </c>
      <c r="K12" s="57">
        <f t="shared" si="2"/>
        <v>6512</v>
      </c>
      <c r="L12" s="364">
        <f t="shared" si="3"/>
        <v>308973</v>
      </c>
      <c r="M12" s="410">
        <f t="shared" si="4"/>
        <v>292990</v>
      </c>
      <c r="N12" s="424">
        <f t="shared" si="5"/>
        <v>601963</v>
      </c>
      <c r="O12" s="55">
        <f t="shared" si="6"/>
        <v>1998602</v>
      </c>
    </row>
    <row r="13" spans="1:15" ht="18.75" customHeight="1">
      <c r="A13" s="525"/>
      <c r="B13" s="491" t="s">
        <v>5</v>
      </c>
      <c r="C13" s="52">
        <v>1478654</v>
      </c>
      <c r="D13" s="61">
        <v>77348</v>
      </c>
      <c r="E13" s="388">
        <f t="shared" si="0"/>
        <v>1556002</v>
      </c>
      <c r="F13" s="52">
        <v>354569</v>
      </c>
      <c r="G13" s="50">
        <v>311654</v>
      </c>
      <c r="H13" s="56">
        <f t="shared" si="1"/>
        <v>666223</v>
      </c>
      <c r="I13" s="364">
        <v>4832</v>
      </c>
      <c r="J13" s="58">
        <v>4593</v>
      </c>
      <c r="K13" s="57">
        <f t="shared" si="2"/>
        <v>9425</v>
      </c>
      <c r="L13" s="364">
        <f t="shared" si="3"/>
        <v>359401</v>
      </c>
      <c r="M13" s="410">
        <f t="shared" si="4"/>
        <v>316247</v>
      </c>
      <c r="N13" s="424">
        <f t="shared" si="5"/>
        <v>675648</v>
      </c>
      <c r="O13" s="55">
        <f t="shared" si="6"/>
        <v>2231650</v>
      </c>
    </row>
    <row r="14" spans="1:15" ht="18.75" customHeight="1">
      <c r="A14" s="525"/>
      <c r="B14" s="491" t="s">
        <v>16</v>
      </c>
      <c r="C14" s="52">
        <v>1466349</v>
      </c>
      <c r="D14" s="61">
        <v>57423</v>
      </c>
      <c r="E14" s="388">
        <f t="shared" si="0"/>
        <v>1523772</v>
      </c>
      <c r="F14" s="52">
        <v>309791</v>
      </c>
      <c r="G14" s="50">
        <v>306682</v>
      </c>
      <c r="H14" s="56">
        <f t="shared" si="1"/>
        <v>616473</v>
      </c>
      <c r="I14" s="59">
        <v>2443</v>
      </c>
      <c r="J14" s="58">
        <v>2361</v>
      </c>
      <c r="K14" s="57">
        <f t="shared" si="2"/>
        <v>4804</v>
      </c>
      <c r="L14" s="364">
        <f t="shared" si="3"/>
        <v>312234</v>
      </c>
      <c r="M14" s="410">
        <f t="shared" si="4"/>
        <v>309043</v>
      </c>
      <c r="N14" s="424">
        <f t="shared" si="5"/>
        <v>621277</v>
      </c>
      <c r="O14" s="55">
        <f t="shared" si="6"/>
        <v>2145049</v>
      </c>
    </row>
    <row r="15" spans="1:15" s="65" customFormat="1" ht="18.75" customHeight="1">
      <c r="A15" s="525"/>
      <c r="B15" s="491" t="s">
        <v>15</v>
      </c>
      <c r="C15" s="52">
        <v>1576038</v>
      </c>
      <c r="D15" s="61">
        <v>66434</v>
      </c>
      <c r="E15" s="388">
        <f t="shared" si="0"/>
        <v>1642472</v>
      </c>
      <c r="F15" s="52">
        <v>335245</v>
      </c>
      <c r="G15" s="50">
        <v>322191</v>
      </c>
      <c r="H15" s="56">
        <f t="shared" si="1"/>
        <v>657436</v>
      </c>
      <c r="I15" s="59">
        <v>3857</v>
      </c>
      <c r="J15" s="58">
        <v>3939</v>
      </c>
      <c r="K15" s="57">
        <f t="shared" si="2"/>
        <v>7796</v>
      </c>
      <c r="L15" s="364">
        <f t="shared" si="3"/>
        <v>339102</v>
      </c>
      <c r="M15" s="410">
        <f t="shared" si="4"/>
        <v>326130</v>
      </c>
      <c r="N15" s="424">
        <f t="shared" si="5"/>
        <v>665232</v>
      </c>
      <c r="O15" s="55">
        <f t="shared" si="6"/>
        <v>2307704</v>
      </c>
    </row>
    <row r="16" spans="1:15" s="384" customFormat="1" ht="18.75" customHeight="1">
      <c r="A16" s="525"/>
      <c r="B16" s="492" t="s">
        <v>14</v>
      </c>
      <c r="C16" s="52">
        <v>1630018</v>
      </c>
      <c r="D16" s="61">
        <v>62931</v>
      </c>
      <c r="E16" s="388">
        <f t="shared" si="0"/>
        <v>1692949</v>
      </c>
      <c r="F16" s="52">
        <v>402021</v>
      </c>
      <c r="G16" s="50">
        <v>372544</v>
      </c>
      <c r="H16" s="56">
        <f t="shared" si="1"/>
        <v>774565</v>
      </c>
      <c r="I16" s="59">
        <v>4787</v>
      </c>
      <c r="J16" s="58">
        <v>4438</v>
      </c>
      <c r="K16" s="57">
        <f t="shared" si="2"/>
        <v>9225</v>
      </c>
      <c r="L16" s="364">
        <f t="shared" si="3"/>
        <v>406808</v>
      </c>
      <c r="M16" s="410">
        <f t="shared" si="4"/>
        <v>376982</v>
      </c>
      <c r="N16" s="424">
        <f t="shared" si="5"/>
        <v>783790</v>
      </c>
      <c r="O16" s="55">
        <f t="shared" si="6"/>
        <v>2476739</v>
      </c>
    </row>
    <row r="17" spans="1:15" s="397" customFormat="1" ht="18.75" customHeight="1">
      <c r="A17" s="525"/>
      <c r="B17" s="491" t="s">
        <v>13</v>
      </c>
      <c r="C17" s="52">
        <v>1728515</v>
      </c>
      <c r="D17" s="61">
        <v>64313</v>
      </c>
      <c r="E17" s="388">
        <f t="shared" si="0"/>
        <v>1792828</v>
      </c>
      <c r="F17" s="52">
        <v>391490</v>
      </c>
      <c r="G17" s="50">
        <v>442951</v>
      </c>
      <c r="H17" s="56">
        <f t="shared" si="1"/>
        <v>834441</v>
      </c>
      <c r="I17" s="59">
        <v>4345</v>
      </c>
      <c r="J17" s="58">
        <v>4904</v>
      </c>
      <c r="K17" s="57">
        <f t="shared" si="2"/>
        <v>9249</v>
      </c>
      <c r="L17" s="364">
        <f t="shared" si="3"/>
        <v>395835</v>
      </c>
      <c r="M17" s="410">
        <f t="shared" si="4"/>
        <v>447855</v>
      </c>
      <c r="N17" s="424">
        <f t="shared" si="5"/>
        <v>843690</v>
      </c>
      <c r="O17" s="55">
        <f t="shared" si="6"/>
        <v>2636518</v>
      </c>
    </row>
    <row r="18" spans="1:15" s="408" customFormat="1" ht="18.75" customHeight="1">
      <c r="A18" s="525"/>
      <c r="B18" s="491" t="s">
        <v>12</v>
      </c>
      <c r="C18" s="52">
        <v>1675921</v>
      </c>
      <c r="D18" s="61">
        <v>65231</v>
      </c>
      <c r="E18" s="388">
        <f t="shared" si="0"/>
        <v>1741152</v>
      </c>
      <c r="F18" s="52">
        <v>416766</v>
      </c>
      <c r="G18" s="50">
        <v>397900</v>
      </c>
      <c r="H18" s="56">
        <f t="shared" si="1"/>
        <v>814666</v>
      </c>
      <c r="I18" s="59">
        <v>3326</v>
      </c>
      <c r="J18" s="58">
        <v>3573</v>
      </c>
      <c r="K18" s="57">
        <f t="shared" si="2"/>
        <v>6899</v>
      </c>
      <c r="L18" s="364">
        <f t="shared" si="3"/>
        <v>420092</v>
      </c>
      <c r="M18" s="410">
        <f t="shared" si="4"/>
        <v>401473</v>
      </c>
      <c r="N18" s="424">
        <f t="shared" si="5"/>
        <v>821565</v>
      </c>
      <c r="O18" s="55">
        <f t="shared" si="6"/>
        <v>2562717</v>
      </c>
    </row>
    <row r="19" spans="1:15" ht="18.75" customHeight="1">
      <c r="A19" s="525"/>
      <c r="B19" s="491" t="s">
        <v>11</v>
      </c>
      <c r="C19" s="52">
        <v>1549788</v>
      </c>
      <c r="D19" s="61">
        <v>65811</v>
      </c>
      <c r="E19" s="388">
        <f t="shared" si="0"/>
        <v>1615599</v>
      </c>
      <c r="F19" s="52">
        <v>364167</v>
      </c>
      <c r="G19" s="50">
        <v>335315</v>
      </c>
      <c r="H19" s="56">
        <f t="shared" si="1"/>
        <v>699482</v>
      </c>
      <c r="I19" s="59">
        <v>3643</v>
      </c>
      <c r="J19" s="58">
        <v>3215</v>
      </c>
      <c r="K19" s="57">
        <f t="shared" si="2"/>
        <v>6858</v>
      </c>
      <c r="L19" s="364">
        <f t="shared" si="3"/>
        <v>367810</v>
      </c>
      <c r="M19" s="410">
        <f t="shared" si="4"/>
        <v>338530</v>
      </c>
      <c r="N19" s="424">
        <f t="shared" si="5"/>
        <v>706340</v>
      </c>
      <c r="O19" s="55">
        <f t="shared" si="6"/>
        <v>2321939</v>
      </c>
    </row>
    <row r="20" spans="1:15" s="417" customFormat="1" ht="18.75" customHeight="1">
      <c r="A20" s="525"/>
      <c r="B20" s="491" t="s">
        <v>10</v>
      </c>
      <c r="C20" s="52">
        <v>1647763</v>
      </c>
      <c r="D20" s="61">
        <v>77775</v>
      </c>
      <c r="E20" s="388">
        <f t="shared" si="0"/>
        <v>1725538</v>
      </c>
      <c r="F20" s="52">
        <v>371634</v>
      </c>
      <c r="G20" s="50">
        <v>380941</v>
      </c>
      <c r="H20" s="56">
        <f t="shared" si="1"/>
        <v>752575</v>
      </c>
      <c r="I20" s="59">
        <v>4322</v>
      </c>
      <c r="J20" s="58">
        <v>4009</v>
      </c>
      <c r="K20" s="57">
        <f t="shared" si="2"/>
        <v>8331</v>
      </c>
      <c r="L20" s="364">
        <f t="shared" si="3"/>
        <v>375956</v>
      </c>
      <c r="M20" s="410">
        <f t="shared" si="4"/>
        <v>384950</v>
      </c>
      <c r="N20" s="424">
        <f t="shared" si="5"/>
        <v>760906</v>
      </c>
      <c r="O20" s="55">
        <f t="shared" si="6"/>
        <v>2486444</v>
      </c>
    </row>
    <row r="21" spans="1:15" s="54" customFormat="1" ht="18.75" customHeight="1">
      <c r="A21" s="525"/>
      <c r="B21" s="491" t="s">
        <v>9</v>
      </c>
      <c r="C21" s="52">
        <v>1633959</v>
      </c>
      <c r="D21" s="61">
        <v>75955</v>
      </c>
      <c r="E21" s="388">
        <f t="shared" si="0"/>
        <v>1709914</v>
      </c>
      <c r="F21" s="52">
        <v>372844</v>
      </c>
      <c r="G21" s="50">
        <v>384287</v>
      </c>
      <c r="H21" s="56">
        <f t="shared" si="1"/>
        <v>757131</v>
      </c>
      <c r="I21" s="59">
        <v>4034</v>
      </c>
      <c r="J21" s="58">
        <v>4178</v>
      </c>
      <c r="K21" s="57">
        <f t="shared" si="2"/>
        <v>8212</v>
      </c>
      <c r="L21" s="364">
        <f t="shared" si="3"/>
        <v>376878</v>
      </c>
      <c r="M21" s="410">
        <f t="shared" si="4"/>
        <v>388465</v>
      </c>
      <c r="N21" s="424">
        <f t="shared" si="5"/>
        <v>765343</v>
      </c>
      <c r="O21" s="55">
        <f t="shared" si="6"/>
        <v>2475257</v>
      </c>
    </row>
    <row r="22" spans="1:15" ht="18.75" customHeight="1" thickBot="1">
      <c r="A22" s="526"/>
      <c r="B22" s="491" t="s">
        <v>8</v>
      </c>
      <c r="C22" s="52">
        <v>1663323</v>
      </c>
      <c r="D22" s="61">
        <v>78671</v>
      </c>
      <c r="E22" s="388">
        <f t="shared" si="0"/>
        <v>1741994</v>
      </c>
      <c r="F22" s="52">
        <v>407324</v>
      </c>
      <c r="G22" s="50">
        <v>447224</v>
      </c>
      <c r="H22" s="56">
        <f t="shared" si="1"/>
        <v>854548</v>
      </c>
      <c r="I22" s="59">
        <v>5576</v>
      </c>
      <c r="J22" s="58">
        <v>4506</v>
      </c>
      <c r="K22" s="57">
        <f t="shared" si="2"/>
        <v>10082</v>
      </c>
      <c r="L22" s="364">
        <f t="shared" si="3"/>
        <v>412900</v>
      </c>
      <c r="M22" s="410">
        <f t="shared" si="4"/>
        <v>451730</v>
      </c>
      <c r="N22" s="424">
        <f t="shared" si="5"/>
        <v>864630</v>
      </c>
      <c r="O22" s="55">
        <f t="shared" si="6"/>
        <v>2606624</v>
      </c>
    </row>
    <row r="23" spans="1:15" ht="3.75" customHeight="1">
      <c r="A23" s="64"/>
      <c r="B23" s="493"/>
      <c r="C23" s="63"/>
      <c r="D23" s="62"/>
      <c r="E23" s="389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411">
        <f t="shared" si="4"/>
        <v>0</v>
      </c>
      <c r="N23" s="425">
        <f t="shared" si="5"/>
        <v>0</v>
      </c>
      <c r="O23" s="36">
        <f t="shared" si="6"/>
        <v>0</v>
      </c>
    </row>
    <row r="24" spans="1:15" ht="19.5" customHeight="1">
      <c r="A24" s="512">
        <v>2014</v>
      </c>
      <c r="B24" s="494" t="s">
        <v>7</v>
      </c>
      <c r="C24" s="52">
        <v>1599593</v>
      </c>
      <c r="D24" s="61">
        <v>71544</v>
      </c>
      <c r="E24" s="388">
        <f t="shared" si="0"/>
        <v>1671137</v>
      </c>
      <c r="F24" s="60">
        <v>427044</v>
      </c>
      <c r="G24" s="50">
        <v>426759</v>
      </c>
      <c r="H24" s="56">
        <f aca="true" t="shared" si="7" ref="H24:H29">G24+F24</f>
        <v>853803</v>
      </c>
      <c r="I24" s="59">
        <v>4765</v>
      </c>
      <c r="J24" s="58">
        <v>4960</v>
      </c>
      <c r="K24" s="57">
        <f aca="true" t="shared" si="8" ref="K24:K29">J24+I24</f>
        <v>9725</v>
      </c>
      <c r="L24" s="364">
        <f t="shared" si="3"/>
        <v>431809</v>
      </c>
      <c r="M24" s="410">
        <f t="shared" si="4"/>
        <v>431719</v>
      </c>
      <c r="N24" s="424">
        <f t="shared" si="5"/>
        <v>863528</v>
      </c>
      <c r="O24" s="55">
        <f t="shared" si="6"/>
        <v>2534665</v>
      </c>
    </row>
    <row r="25" spans="1:15" ht="19.5" customHeight="1">
      <c r="A25" s="512"/>
      <c r="B25" s="494" t="s">
        <v>6</v>
      </c>
      <c r="C25" s="52">
        <v>1429187</v>
      </c>
      <c r="D25" s="61">
        <v>67740</v>
      </c>
      <c r="E25" s="388">
        <f aca="true" t="shared" si="9" ref="E25:E30">D25+C25</f>
        <v>1496927</v>
      </c>
      <c r="F25" s="60">
        <v>328054</v>
      </c>
      <c r="G25" s="50">
        <v>313667</v>
      </c>
      <c r="H25" s="56">
        <f t="shared" si="7"/>
        <v>641721</v>
      </c>
      <c r="I25" s="59">
        <v>3461</v>
      </c>
      <c r="J25" s="58">
        <v>3279</v>
      </c>
      <c r="K25" s="57">
        <f t="shared" si="8"/>
        <v>6740</v>
      </c>
      <c r="L25" s="364">
        <f aca="true" t="shared" si="10" ref="L25:N27">I25+F25</f>
        <v>331515</v>
      </c>
      <c r="M25" s="410">
        <f t="shared" si="10"/>
        <v>316946</v>
      </c>
      <c r="N25" s="424">
        <f t="shared" si="10"/>
        <v>648461</v>
      </c>
      <c r="O25" s="55">
        <f aca="true" t="shared" si="11" ref="O25:O30">N25+E25</f>
        <v>2145388</v>
      </c>
    </row>
    <row r="26" spans="1:15" ht="19.5" customHeight="1">
      <c r="A26" s="512"/>
      <c r="B26" s="494" t="s">
        <v>5</v>
      </c>
      <c r="C26" s="52">
        <v>1582859</v>
      </c>
      <c r="D26" s="61">
        <v>67756</v>
      </c>
      <c r="E26" s="388">
        <f t="shared" si="9"/>
        <v>1650615</v>
      </c>
      <c r="F26" s="60">
        <v>375041</v>
      </c>
      <c r="G26" s="50">
        <v>344515</v>
      </c>
      <c r="H26" s="56">
        <f t="shared" si="7"/>
        <v>719556</v>
      </c>
      <c r="I26" s="59">
        <v>5138</v>
      </c>
      <c r="J26" s="58">
        <v>2780</v>
      </c>
      <c r="K26" s="57">
        <f t="shared" si="8"/>
        <v>7918</v>
      </c>
      <c r="L26" s="364">
        <f t="shared" si="10"/>
        <v>380179</v>
      </c>
      <c r="M26" s="410">
        <f t="shared" si="10"/>
        <v>347295</v>
      </c>
      <c r="N26" s="424">
        <f t="shared" si="10"/>
        <v>727474</v>
      </c>
      <c r="O26" s="55">
        <f t="shared" si="11"/>
        <v>2378089</v>
      </c>
    </row>
    <row r="27" spans="1:15" ht="19.5" customHeight="1">
      <c r="A27" s="512"/>
      <c r="B27" s="494" t="s">
        <v>16</v>
      </c>
      <c r="C27" s="52">
        <v>1568176</v>
      </c>
      <c r="D27" s="61">
        <v>69583</v>
      </c>
      <c r="E27" s="388">
        <f t="shared" si="9"/>
        <v>1637759</v>
      </c>
      <c r="F27" s="60">
        <v>378041</v>
      </c>
      <c r="G27" s="50">
        <v>351944</v>
      </c>
      <c r="H27" s="56">
        <f t="shared" si="7"/>
        <v>729985</v>
      </c>
      <c r="I27" s="59">
        <v>4320</v>
      </c>
      <c r="J27" s="58">
        <v>4222</v>
      </c>
      <c r="K27" s="57">
        <f t="shared" si="8"/>
        <v>8542</v>
      </c>
      <c r="L27" s="364">
        <f t="shared" si="10"/>
        <v>382361</v>
      </c>
      <c r="M27" s="410">
        <f t="shared" si="10"/>
        <v>356166</v>
      </c>
      <c r="N27" s="424">
        <f t="shared" si="10"/>
        <v>738527</v>
      </c>
      <c r="O27" s="55">
        <f t="shared" si="11"/>
        <v>2376286</v>
      </c>
    </row>
    <row r="28" spans="1:15" ht="19.5" customHeight="1">
      <c r="A28" s="512"/>
      <c r="B28" s="494" t="s">
        <v>148</v>
      </c>
      <c r="C28" s="52">
        <v>1603533</v>
      </c>
      <c r="D28" s="61">
        <v>70357</v>
      </c>
      <c r="E28" s="388">
        <f t="shared" si="9"/>
        <v>1673890</v>
      </c>
      <c r="F28" s="60">
        <v>373938</v>
      </c>
      <c r="G28" s="50">
        <v>362149</v>
      </c>
      <c r="H28" s="56">
        <f t="shared" si="7"/>
        <v>736087</v>
      </c>
      <c r="I28" s="59">
        <v>2376</v>
      </c>
      <c r="J28" s="58">
        <v>2507</v>
      </c>
      <c r="K28" s="57">
        <f t="shared" si="8"/>
        <v>4883</v>
      </c>
      <c r="L28" s="364">
        <f aca="true" t="shared" si="12" ref="L28:N29">I28+F28</f>
        <v>376314</v>
      </c>
      <c r="M28" s="410">
        <f t="shared" si="12"/>
        <v>364656</v>
      </c>
      <c r="N28" s="424">
        <f t="shared" si="12"/>
        <v>740970</v>
      </c>
      <c r="O28" s="55">
        <f t="shared" si="11"/>
        <v>2414860</v>
      </c>
    </row>
    <row r="29" spans="1:15" ht="19.5" customHeight="1">
      <c r="A29" s="512"/>
      <c r="B29" s="494" t="s">
        <v>14</v>
      </c>
      <c r="C29" s="52">
        <v>1625690</v>
      </c>
      <c r="D29" s="61">
        <v>73481</v>
      </c>
      <c r="E29" s="388">
        <f t="shared" si="9"/>
        <v>1699171</v>
      </c>
      <c r="F29" s="60">
        <v>438450</v>
      </c>
      <c r="G29" s="50">
        <v>403645</v>
      </c>
      <c r="H29" s="56">
        <f t="shared" si="7"/>
        <v>842095</v>
      </c>
      <c r="I29" s="59">
        <v>4788</v>
      </c>
      <c r="J29" s="58">
        <v>3873</v>
      </c>
      <c r="K29" s="57">
        <f t="shared" si="8"/>
        <v>8661</v>
      </c>
      <c r="L29" s="364">
        <f t="shared" si="12"/>
        <v>443238</v>
      </c>
      <c r="M29" s="410">
        <f t="shared" si="12"/>
        <v>407518</v>
      </c>
      <c r="N29" s="424">
        <f t="shared" si="12"/>
        <v>850756</v>
      </c>
      <c r="O29" s="55">
        <f t="shared" si="11"/>
        <v>2549927</v>
      </c>
    </row>
    <row r="30" spans="1:15" ht="19.5" customHeight="1" thickBot="1">
      <c r="A30" s="495"/>
      <c r="B30" s="494" t="s">
        <v>13</v>
      </c>
      <c r="C30" s="52">
        <v>1758439</v>
      </c>
      <c r="D30" s="61">
        <v>82715</v>
      </c>
      <c r="E30" s="388">
        <f t="shared" si="9"/>
        <v>1841154</v>
      </c>
      <c r="F30" s="60">
        <v>426675</v>
      </c>
      <c r="G30" s="50">
        <v>488006</v>
      </c>
      <c r="H30" s="56">
        <f>G30+F30</f>
        <v>914681</v>
      </c>
      <c r="I30" s="59">
        <v>2473</v>
      </c>
      <c r="J30" s="58">
        <v>3583</v>
      </c>
      <c r="K30" s="57">
        <f>J30+I30</f>
        <v>6056</v>
      </c>
      <c r="L30" s="364">
        <f>I30+F30</f>
        <v>429148</v>
      </c>
      <c r="M30" s="410">
        <f>J30+G30</f>
        <v>491589</v>
      </c>
      <c r="N30" s="424">
        <f>K30+H30</f>
        <v>920737</v>
      </c>
      <c r="O30" s="55">
        <f t="shared" si="11"/>
        <v>2761891</v>
      </c>
    </row>
    <row r="31" spans="1:15" ht="18" customHeight="1">
      <c r="A31" s="53" t="s">
        <v>4</v>
      </c>
      <c r="B31" s="41"/>
      <c r="C31" s="40"/>
      <c r="D31" s="39"/>
      <c r="E31" s="390"/>
      <c r="F31" s="40"/>
      <c r="G31" s="39"/>
      <c r="H31" s="38"/>
      <c r="I31" s="40"/>
      <c r="J31" s="39"/>
      <c r="K31" s="38"/>
      <c r="L31" s="85"/>
      <c r="M31" s="411"/>
      <c r="N31" s="425"/>
      <c r="O31" s="36"/>
    </row>
    <row r="32" spans="1:15" ht="18" customHeight="1">
      <c r="A32" s="35" t="s">
        <v>151</v>
      </c>
      <c r="B32" s="48"/>
      <c r="C32" s="52">
        <f>SUM(C11:C17)</f>
        <v>10753240</v>
      </c>
      <c r="D32" s="50">
        <f aca="true" t="shared" si="13" ref="D32:O32">SUM(D11:D17)</f>
        <v>466999</v>
      </c>
      <c r="E32" s="391">
        <f t="shared" si="13"/>
        <v>11220239</v>
      </c>
      <c r="F32" s="52">
        <f t="shared" si="13"/>
        <v>2484001</v>
      </c>
      <c r="G32" s="50">
        <f t="shared" si="13"/>
        <v>2421648</v>
      </c>
      <c r="H32" s="51">
        <f t="shared" si="13"/>
        <v>4905649</v>
      </c>
      <c r="I32" s="52">
        <f t="shared" si="13"/>
        <v>29625</v>
      </c>
      <c r="J32" s="50">
        <f t="shared" si="13"/>
        <v>30387</v>
      </c>
      <c r="K32" s="51">
        <f t="shared" si="13"/>
        <v>60012</v>
      </c>
      <c r="L32" s="52">
        <f t="shared" si="13"/>
        <v>2513626</v>
      </c>
      <c r="M32" s="412">
        <f t="shared" si="13"/>
        <v>2452035</v>
      </c>
      <c r="N32" s="426">
        <f t="shared" si="13"/>
        <v>4965661</v>
      </c>
      <c r="O32" s="49">
        <f t="shared" si="13"/>
        <v>16185900</v>
      </c>
    </row>
    <row r="33" spans="1:15" ht="18" customHeight="1" thickBot="1">
      <c r="A33" s="35" t="s">
        <v>152</v>
      </c>
      <c r="B33" s="48"/>
      <c r="C33" s="47">
        <f>SUM(C24:C30)</f>
        <v>11167477</v>
      </c>
      <c r="D33" s="44">
        <f aca="true" t="shared" si="14" ref="D33:O33">SUM(D24:D30)</f>
        <v>503176</v>
      </c>
      <c r="E33" s="392">
        <f t="shared" si="14"/>
        <v>11670653</v>
      </c>
      <c r="F33" s="46">
        <f t="shared" si="14"/>
        <v>2747243</v>
      </c>
      <c r="G33" s="44">
        <f t="shared" si="14"/>
        <v>2690685</v>
      </c>
      <c r="H33" s="45">
        <f t="shared" si="14"/>
        <v>5437928</v>
      </c>
      <c r="I33" s="46">
        <f t="shared" si="14"/>
        <v>27321</v>
      </c>
      <c r="J33" s="44">
        <f t="shared" si="14"/>
        <v>25204</v>
      </c>
      <c r="K33" s="45">
        <f t="shared" si="14"/>
        <v>52525</v>
      </c>
      <c r="L33" s="46">
        <f t="shared" si="14"/>
        <v>2774564</v>
      </c>
      <c r="M33" s="413">
        <f t="shared" si="14"/>
        <v>2715889</v>
      </c>
      <c r="N33" s="427">
        <f t="shared" si="14"/>
        <v>5490453</v>
      </c>
      <c r="O33" s="43">
        <f t="shared" si="14"/>
        <v>17161106</v>
      </c>
    </row>
    <row r="34" spans="1:15" ht="17.25" customHeight="1">
      <c r="A34" s="42" t="s">
        <v>3</v>
      </c>
      <c r="B34" s="41"/>
      <c r="C34" s="40"/>
      <c r="D34" s="39"/>
      <c r="E34" s="393"/>
      <c r="F34" s="40"/>
      <c r="G34" s="39"/>
      <c r="H34" s="37"/>
      <c r="I34" s="40"/>
      <c r="J34" s="39"/>
      <c r="K34" s="38"/>
      <c r="L34" s="85"/>
      <c r="M34" s="411"/>
      <c r="N34" s="428"/>
      <c r="O34" s="36"/>
    </row>
    <row r="35" spans="1:15" ht="17.25" customHeight="1">
      <c r="A35" s="35" t="s">
        <v>153</v>
      </c>
      <c r="B35" s="34"/>
      <c r="C35" s="451">
        <f>(C30/C17-1)*100</f>
        <v>1.7311970101503205</v>
      </c>
      <c r="D35" s="452">
        <f aca="true" t="shared" si="15" ref="D35:O35">(D30/D17-1)*100</f>
        <v>28.613188624383866</v>
      </c>
      <c r="E35" s="453">
        <f t="shared" si="15"/>
        <v>2.6955179191757273</v>
      </c>
      <c r="F35" s="451">
        <f t="shared" si="15"/>
        <v>8.987458172622542</v>
      </c>
      <c r="G35" s="454">
        <f t="shared" si="15"/>
        <v>10.171553964208236</v>
      </c>
      <c r="H35" s="455">
        <f t="shared" si="15"/>
        <v>9.616018388358194</v>
      </c>
      <c r="I35" s="456">
        <f t="shared" si="15"/>
        <v>-43.084004602991946</v>
      </c>
      <c r="J35" s="452">
        <f t="shared" si="15"/>
        <v>-26.937194127243067</v>
      </c>
      <c r="K35" s="457">
        <f t="shared" si="15"/>
        <v>-34.52265109741594</v>
      </c>
      <c r="L35" s="456">
        <f t="shared" si="15"/>
        <v>8.415880354187987</v>
      </c>
      <c r="M35" s="458">
        <f t="shared" si="15"/>
        <v>9.765214187627702</v>
      </c>
      <c r="N35" s="459">
        <f t="shared" si="15"/>
        <v>9.132145693323368</v>
      </c>
      <c r="O35" s="460">
        <f t="shared" si="15"/>
        <v>4.755249158169983</v>
      </c>
    </row>
    <row r="36" spans="1:15" ht="7.5" customHeight="1" thickBot="1">
      <c r="A36" s="33"/>
      <c r="B36" s="32"/>
      <c r="C36" s="31"/>
      <c r="D36" s="30"/>
      <c r="E36" s="394"/>
      <c r="F36" s="29"/>
      <c r="G36" s="27"/>
      <c r="H36" s="26"/>
      <c r="I36" s="29"/>
      <c r="J36" s="27"/>
      <c r="K36" s="28"/>
      <c r="L36" s="29"/>
      <c r="M36" s="414"/>
      <c r="N36" s="429"/>
      <c r="O36" s="25"/>
    </row>
    <row r="37" spans="1:15" ht="17.25" customHeight="1">
      <c r="A37" s="24" t="s">
        <v>2</v>
      </c>
      <c r="B37" s="23"/>
      <c r="C37" s="22"/>
      <c r="D37" s="21"/>
      <c r="E37" s="395"/>
      <c r="F37" s="20"/>
      <c r="G37" s="18"/>
      <c r="H37" s="17"/>
      <c r="I37" s="20"/>
      <c r="J37" s="18"/>
      <c r="K37" s="19"/>
      <c r="L37" s="20"/>
      <c r="M37" s="415"/>
      <c r="N37" s="430"/>
      <c r="O37" s="16"/>
    </row>
    <row r="38" spans="1:15" ht="17.25" customHeight="1" thickBot="1">
      <c r="A38" s="439" t="s">
        <v>154</v>
      </c>
      <c r="B38" s="15"/>
      <c r="C38" s="14">
        <f aca="true" t="shared" si="16" ref="C38:O38">(C33/C32-1)*100</f>
        <v>3.852206404767311</v>
      </c>
      <c r="D38" s="10">
        <f t="shared" si="16"/>
        <v>7.746697530401558</v>
      </c>
      <c r="E38" s="396">
        <f t="shared" si="16"/>
        <v>4.014299517149333</v>
      </c>
      <c r="F38" s="14">
        <f t="shared" si="16"/>
        <v>10.59749975946065</v>
      </c>
      <c r="G38" s="13">
        <f t="shared" si="16"/>
        <v>11.10966581435453</v>
      </c>
      <c r="H38" s="9">
        <f t="shared" si="16"/>
        <v>10.850327856721908</v>
      </c>
      <c r="I38" s="12">
        <f t="shared" si="16"/>
        <v>-7.777215189873421</v>
      </c>
      <c r="J38" s="10">
        <f t="shared" si="16"/>
        <v>-17.05663606147365</v>
      </c>
      <c r="K38" s="11">
        <f t="shared" si="16"/>
        <v>-12.475838165700193</v>
      </c>
      <c r="L38" s="12">
        <f t="shared" si="16"/>
        <v>10.380939726116779</v>
      </c>
      <c r="M38" s="416">
        <f t="shared" si="16"/>
        <v>10.760613123385276</v>
      </c>
      <c r="N38" s="431">
        <f t="shared" si="16"/>
        <v>10.568421807288097</v>
      </c>
      <c r="O38" s="8">
        <f t="shared" si="16"/>
        <v>6.025034134648055</v>
      </c>
    </row>
    <row r="39" spans="1:14" s="5" customFormat="1" ht="17.25" customHeight="1" thickTop="1">
      <c r="A39" s="84" t="s">
        <v>1</v>
      </c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="5" customFormat="1" ht="13.5" customHeight="1">
      <c r="A40" s="84" t="s">
        <v>0</v>
      </c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65521" ht="14.25">
      <c r="C65521" s="2" t="e">
        <f>((C65517/C65504)-1)*100</f>
        <v>#DIV/0!</v>
      </c>
    </row>
  </sheetData>
  <sheetProtection/>
  <mergeCells count="13">
    <mergeCell ref="F9:H9"/>
    <mergeCell ref="C9:C10"/>
    <mergeCell ref="D9:D10"/>
    <mergeCell ref="F7:N8"/>
    <mergeCell ref="I9:K9"/>
    <mergeCell ref="A24:A29"/>
    <mergeCell ref="N1:O1"/>
    <mergeCell ref="C7:E7"/>
    <mergeCell ref="O7:O10"/>
    <mergeCell ref="E9:E10"/>
    <mergeCell ref="A4:O5"/>
    <mergeCell ref="A11:A22"/>
    <mergeCell ref="A9:B9"/>
  </mergeCells>
  <conditionalFormatting sqref="A35:B35 P35:IV35 A38:B38 P38:IV38">
    <cfRule type="cellIs" priority="1" dxfId="93" operator="lessThan" stopIfTrue="1">
      <formula>0</formula>
    </cfRule>
  </conditionalFormatting>
  <conditionalFormatting sqref="C34:O38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1"/>
  <sheetViews>
    <sheetView showGridLines="0" zoomScale="88" zoomScaleNormal="88" zoomScalePageLayoutView="0" workbookViewId="0" topLeftCell="A1">
      <selection activeCell="E35" sqref="E35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3" t="s">
        <v>28</v>
      </c>
      <c r="O1" s="513"/>
    </row>
    <row r="2" ht="5.25" customHeight="1"/>
    <row r="3" ht="4.5" customHeight="1" thickBot="1"/>
    <row r="4" spans="1:15" ht="13.5" customHeight="1" thickTop="1">
      <c r="A4" s="519" t="s">
        <v>32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1"/>
    </row>
    <row r="5" spans="1:15" ht="12.75" customHeight="1">
      <c r="A5" s="522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4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09" t="s">
        <v>26</v>
      </c>
      <c r="D7" s="510"/>
      <c r="E7" s="511"/>
      <c r="F7" s="505" t="s">
        <v>25</v>
      </c>
      <c r="G7" s="506"/>
      <c r="H7" s="506"/>
      <c r="I7" s="506"/>
      <c r="J7" s="506"/>
      <c r="K7" s="506"/>
      <c r="L7" s="506"/>
      <c r="M7" s="506"/>
      <c r="N7" s="533"/>
      <c r="O7" s="514" t="s">
        <v>24</v>
      </c>
    </row>
    <row r="8" spans="1:15" ht="3.75" customHeight="1" thickBot="1">
      <c r="A8" s="78"/>
      <c r="B8" s="77"/>
      <c r="C8" s="76"/>
      <c r="D8" s="75"/>
      <c r="E8" s="74"/>
      <c r="F8" s="507"/>
      <c r="G8" s="508"/>
      <c r="H8" s="508"/>
      <c r="I8" s="508"/>
      <c r="J8" s="508"/>
      <c r="K8" s="508"/>
      <c r="L8" s="508"/>
      <c r="M8" s="508"/>
      <c r="N8" s="534"/>
      <c r="O8" s="515"/>
    </row>
    <row r="9" spans="1:15" ht="21.75" customHeight="1" thickBot="1" thickTop="1">
      <c r="A9" s="527" t="s">
        <v>23</v>
      </c>
      <c r="B9" s="528"/>
      <c r="C9" s="529" t="s">
        <v>22</v>
      </c>
      <c r="D9" s="531" t="s">
        <v>21</v>
      </c>
      <c r="E9" s="517" t="s">
        <v>17</v>
      </c>
      <c r="F9" s="509" t="s">
        <v>22</v>
      </c>
      <c r="G9" s="510"/>
      <c r="H9" s="510"/>
      <c r="I9" s="509" t="s">
        <v>21</v>
      </c>
      <c r="J9" s="510"/>
      <c r="K9" s="511"/>
      <c r="L9" s="87" t="s">
        <v>20</v>
      </c>
      <c r="M9" s="86"/>
      <c r="N9" s="86"/>
      <c r="O9" s="515"/>
    </row>
    <row r="10" spans="1:15" s="67" customFormat="1" ht="18.75" customHeight="1" thickBot="1">
      <c r="A10" s="73"/>
      <c r="B10" s="72"/>
      <c r="C10" s="530"/>
      <c r="D10" s="532"/>
      <c r="E10" s="518"/>
      <c r="F10" s="70" t="s">
        <v>31</v>
      </c>
      <c r="G10" s="69" t="s">
        <v>30</v>
      </c>
      <c r="H10" s="68" t="s">
        <v>17</v>
      </c>
      <c r="I10" s="70" t="s">
        <v>31</v>
      </c>
      <c r="J10" s="69" t="s">
        <v>30</v>
      </c>
      <c r="K10" s="71" t="s">
        <v>17</v>
      </c>
      <c r="L10" s="70" t="s">
        <v>31</v>
      </c>
      <c r="M10" s="409" t="s">
        <v>30</v>
      </c>
      <c r="N10" s="474" t="s">
        <v>17</v>
      </c>
      <c r="O10" s="516"/>
    </row>
    <row r="11" spans="1:15" s="65" customFormat="1" ht="18.75" customHeight="1" thickTop="1">
      <c r="A11" s="512">
        <v>2013</v>
      </c>
      <c r="B11" s="491" t="s">
        <v>7</v>
      </c>
      <c r="C11" s="442">
        <v>9804.539</v>
      </c>
      <c r="D11" s="443">
        <v>1154.3319999999992</v>
      </c>
      <c r="E11" s="387">
        <f aca="true" t="shared" si="0" ref="E11:E24">D11+C11</f>
        <v>10958.871</v>
      </c>
      <c r="F11" s="442">
        <v>27487.991</v>
      </c>
      <c r="G11" s="444">
        <v>15208.326999999997</v>
      </c>
      <c r="H11" s="445">
        <f aca="true" t="shared" si="1" ref="H11:H22">G11+F11</f>
        <v>42696.318</v>
      </c>
      <c r="I11" s="446">
        <v>3909.5429999999997</v>
      </c>
      <c r="J11" s="447">
        <v>1861.331</v>
      </c>
      <c r="K11" s="448">
        <f aca="true" t="shared" si="2" ref="K11:K22">J11+I11</f>
        <v>5770.874</v>
      </c>
      <c r="L11" s="449">
        <f aca="true" t="shared" si="3" ref="L11:N24">I11+F11</f>
        <v>31397.534</v>
      </c>
      <c r="M11" s="450">
        <f t="shared" si="3"/>
        <v>17069.657999999996</v>
      </c>
      <c r="N11" s="423">
        <f t="shared" si="3"/>
        <v>48467.191999999995</v>
      </c>
      <c r="O11" s="66">
        <f aca="true" t="shared" si="4" ref="O11:O24">N11+E11</f>
        <v>59426.062999999995</v>
      </c>
    </row>
    <row r="12" spans="1:15" ht="18.75" customHeight="1">
      <c r="A12" s="525"/>
      <c r="B12" s="491" t="s">
        <v>6</v>
      </c>
      <c r="C12" s="52">
        <v>9939.675999999998</v>
      </c>
      <c r="D12" s="61">
        <v>1289.9029999999982</v>
      </c>
      <c r="E12" s="388">
        <f t="shared" si="0"/>
        <v>11229.578999999996</v>
      </c>
      <c r="F12" s="52">
        <v>27857.914</v>
      </c>
      <c r="G12" s="50">
        <v>15050.063999999997</v>
      </c>
      <c r="H12" s="56">
        <f t="shared" si="1"/>
        <v>42907.977999999996</v>
      </c>
      <c r="I12" s="59">
        <v>3371.753</v>
      </c>
      <c r="J12" s="58">
        <v>2178.4819999999995</v>
      </c>
      <c r="K12" s="57">
        <f t="shared" si="2"/>
        <v>5550.235</v>
      </c>
      <c r="L12" s="364">
        <f t="shared" si="3"/>
        <v>31229.667</v>
      </c>
      <c r="M12" s="410">
        <f t="shared" si="3"/>
        <v>17228.545999999995</v>
      </c>
      <c r="N12" s="424">
        <f t="shared" si="3"/>
        <v>48458.212999999996</v>
      </c>
      <c r="O12" s="55">
        <f t="shared" si="4"/>
        <v>59687.791999999994</v>
      </c>
    </row>
    <row r="13" spans="1:15" ht="18.75" customHeight="1">
      <c r="A13" s="525"/>
      <c r="B13" s="491" t="s">
        <v>5</v>
      </c>
      <c r="C13" s="52">
        <v>10024.576999999981</v>
      </c>
      <c r="D13" s="61">
        <v>1081.1619999999996</v>
      </c>
      <c r="E13" s="388">
        <f t="shared" si="0"/>
        <v>11105.738999999981</v>
      </c>
      <c r="F13" s="52">
        <v>24785.476000000002</v>
      </c>
      <c r="G13" s="50">
        <v>15882.218</v>
      </c>
      <c r="H13" s="56">
        <f t="shared" si="1"/>
        <v>40667.694</v>
      </c>
      <c r="I13" s="364">
        <v>3305.784</v>
      </c>
      <c r="J13" s="58">
        <v>2031.0500000000002</v>
      </c>
      <c r="K13" s="57">
        <f t="shared" si="2"/>
        <v>5336.834000000001</v>
      </c>
      <c r="L13" s="364">
        <f t="shared" si="3"/>
        <v>28091.260000000002</v>
      </c>
      <c r="M13" s="410">
        <f t="shared" si="3"/>
        <v>17913.268</v>
      </c>
      <c r="N13" s="424">
        <f t="shared" si="3"/>
        <v>46004.528000000006</v>
      </c>
      <c r="O13" s="55">
        <f t="shared" si="4"/>
        <v>57110.266999999985</v>
      </c>
    </row>
    <row r="14" spans="1:15" ht="18.75" customHeight="1">
      <c r="A14" s="525"/>
      <c r="B14" s="491" t="s">
        <v>16</v>
      </c>
      <c r="C14" s="52">
        <v>10151.062999999995</v>
      </c>
      <c r="D14" s="61">
        <v>1176.3979999999992</v>
      </c>
      <c r="E14" s="388">
        <f t="shared" si="0"/>
        <v>11327.460999999994</v>
      </c>
      <c r="F14" s="52">
        <v>30237.053999999996</v>
      </c>
      <c r="G14" s="50">
        <v>15926.276000000002</v>
      </c>
      <c r="H14" s="56">
        <f t="shared" si="1"/>
        <v>46163.33</v>
      </c>
      <c r="I14" s="59">
        <v>1399.969</v>
      </c>
      <c r="J14" s="58">
        <v>1162.9289999999999</v>
      </c>
      <c r="K14" s="57">
        <f t="shared" si="2"/>
        <v>2562.898</v>
      </c>
      <c r="L14" s="364">
        <f t="shared" si="3"/>
        <v>31637.022999999997</v>
      </c>
      <c r="M14" s="410">
        <f t="shared" si="3"/>
        <v>17089.205</v>
      </c>
      <c r="N14" s="424">
        <f t="shared" si="3"/>
        <v>48726.228</v>
      </c>
      <c r="O14" s="55">
        <f t="shared" si="4"/>
        <v>60053.689</v>
      </c>
    </row>
    <row r="15" spans="1:15" s="65" customFormat="1" ht="18.75" customHeight="1">
      <c r="A15" s="525"/>
      <c r="B15" s="491" t="s">
        <v>15</v>
      </c>
      <c r="C15" s="52">
        <v>11758.83799999999</v>
      </c>
      <c r="D15" s="61">
        <v>1480.0359999999991</v>
      </c>
      <c r="E15" s="388">
        <f t="shared" si="0"/>
        <v>13238.873999999989</v>
      </c>
      <c r="F15" s="52">
        <v>28070.91800000001</v>
      </c>
      <c r="G15" s="50">
        <v>15180.267999999996</v>
      </c>
      <c r="H15" s="56">
        <f t="shared" si="1"/>
        <v>43251.186</v>
      </c>
      <c r="I15" s="59">
        <v>2740.196999999999</v>
      </c>
      <c r="J15" s="58">
        <v>1668.8619999999994</v>
      </c>
      <c r="K15" s="57">
        <f t="shared" si="2"/>
        <v>4409.058999999998</v>
      </c>
      <c r="L15" s="364">
        <f t="shared" si="3"/>
        <v>30811.11500000001</v>
      </c>
      <c r="M15" s="410">
        <f t="shared" si="3"/>
        <v>16849.129999999997</v>
      </c>
      <c r="N15" s="424">
        <f t="shared" si="3"/>
        <v>47660.245</v>
      </c>
      <c r="O15" s="55">
        <f t="shared" si="4"/>
        <v>60899.11899999999</v>
      </c>
    </row>
    <row r="16" spans="1:15" s="384" customFormat="1" ht="18.75" customHeight="1">
      <c r="A16" s="525"/>
      <c r="B16" s="492" t="s">
        <v>14</v>
      </c>
      <c r="C16" s="52">
        <v>11047.405000000008</v>
      </c>
      <c r="D16" s="61">
        <v>1416.4449999999972</v>
      </c>
      <c r="E16" s="388">
        <f t="shared" si="0"/>
        <v>12463.850000000006</v>
      </c>
      <c r="F16" s="52">
        <v>24475.492000000002</v>
      </c>
      <c r="G16" s="50">
        <v>15419.992999999997</v>
      </c>
      <c r="H16" s="56">
        <f t="shared" si="1"/>
        <v>39895.485</v>
      </c>
      <c r="I16" s="59">
        <v>2458.642</v>
      </c>
      <c r="J16" s="58">
        <v>1779.811</v>
      </c>
      <c r="K16" s="57">
        <f t="shared" si="2"/>
        <v>4238.4529999999995</v>
      </c>
      <c r="L16" s="364">
        <f t="shared" si="3"/>
        <v>26934.134000000002</v>
      </c>
      <c r="M16" s="410">
        <f t="shared" si="3"/>
        <v>17199.803999999996</v>
      </c>
      <c r="N16" s="424">
        <f t="shared" si="3"/>
        <v>44133.938</v>
      </c>
      <c r="O16" s="55">
        <f t="shared" si="4"/>
        <v>56597.78800000001</v>
      </c>
    </row>
    <row r="17" spans="1:15" s="397" customFormat="1" ht="18.75" customHeight="1">
      <c r="A17" s="525"/>
      <c r="B17" s="491" t="s">
        <v>13</v>
      </c>
      <c r="C17" s="52">
        <v>10698.71700000001</v>
      </c>
      <c r="D17" s="61">
        <v>1655.5049999999974</v>
      </c>
      <c r="E17" s="388">
        <f t="shared" si="0"/>
        <v>12354.222000000007</v>
      </c>
      <c r="F17" s="52">
        <v>21244.858999999993</v>
      </c>
      <c r="G17" s="50">
        <v>14210.873</v>
      </c>
      <c r="H17" s="56">
        <f t="shared" si="1"/>
        <v>35455.73199999999</v>
      </c>
      <c r="I17" s="59">
        <v>3232.8140000000003</v>
      </c>
      <c r="J17" s="58">
        <v>2288.415</v>
      </c>
      <c r="K17" s="57">
        <f t="shared" si="2"/>
        <v>5521.229</v>
      </c>
      <c r="L17" s="364">
        <f t="shared" si="3"/>
        <v>24477.672999999995</v>
      </c>
      <c r="M17" s="410">
        <f t="shared" si="3"/>
        <v>16499.288</v>
      </c>
      <c r="N17" s="424">
        <f t="shared" si="3"/>
        <v>40976.96099999999</v>
      </c>
      <c r="O17" s="55">
        <f t="shared" si="4"/>
        <v>53331.183</v>
      </c>
    </row>
    <row r="18" spans="1:15" s="408" customFormat="1" ht="18.75" customHeight="1">
      <c r="A18" s="525"/>
      <c r="B18" s="491" t="s">
        <v>12</v>
      </c>
      <c r="C18" s="52">
        <v>12226.77099999999</v>
      </c>
      <c r="D18" s="61">
        <v>1404.2679999999968</v>
      </c>
      <c r="E18" s="388">
        <f t="shared" si="0"/>
        <v>13631.038999999986</v>
      </c>
      <c r="F18" s="52">
        <v>23896.110999999997</v>
      </c>
      <c r="G18" s="50">
        <v>15074.584000000003</v>
      </c>
      <c r="H18" s="56">
        <f t="shared" si="1"/>
        <v>38970.695</v>
      </c>
      <c r="I18" s="59">
        <v>3508.2569999999996</v>
      </c>
      <c r="J18" s="58">
        <v>2625.5700000000006</v>
      </c>
      <c r="K18" s="57">
        <f t="shared" si="2"/>
        <v>6133.827</v>
      </c>
      <c r="L18" s="364">
        <f t="shared" si="3"/>
        <v>27404.367999999995</v>
      </c>
      <c r="M18" s="410">
        <f t="shared" si="3"/>
        <v>17700.154000000002</v>
      </c>
      <c r="N18" s="424">
        <f t="shared" si="3"/>
        <v>45104.522</v>
      </c>
      <c r="O18" s="55">
        <f t="shared" si="4"/>
        <v>58735.56099999999</v>
      </c>
    </row>
    <row r="19" spans="1:15" ht="18.75" customHeight="1">
      <c r="A19" s="525"/>
      <c r="B19" s="491" t="s">
        <v>11</v>
      </c>
      <c r="C19" s="52">
        <v>10965.478000000001</v>
      </c>
      <c r="D19" s="61">
        <v>1288.1589999999994</v>
      </c>
      <c r="E19" s="388">
        <f t="shared" si="0"/>
        <v>12253.637</v>
      </c>
      <c r="F19" s="52">
        <v>24812.34999999999</v>
      </c>
      <c r="G19" s="50">
        <v>15647.332000000002</v>
      </c>
      <c r="H19" s="56">
        <f t="shared" si="1"/>
        <v>40459.68199999999</v>
      </c>
      <c r="I19" s="59">
        <v>2924.3150000000005</v>
      </c>
      <c r="J19" s="58">
        <v>2255.831</v>
      </c>
      <c r="K19" s="57">
        <f t="shared" si="2"/>
        <v>5180.146000000001</v>
      </c>
      <c r="L19" s="364">
        <f t="shared" si="3"/>
        <v>27736.664999999994</v>
      </c>
      <c r="M19" s="410">
        <f t="shared" si="3"/>
        <v>17903.163</v>
      </c>
      <c r="N19" s="424">
        <f t="shared" si="3"/>
        <v>45639.827999999994</v>
      </c>
      <c r="O19" s="55">
        <f t="shared" si="4"/>
        <v>57893.465</v>
      </c>
    </row>
    <row r="20" spans="1:15" s="417" customFormat="1" ht="18.75" customHeight="1">
      <c r="A20" s="525"/>
      <c r="B20" s="491" t="s">
        <v>10</v>
      </c>
      <c r="C20" s="52">
        <v>11214.895999999999</v>
      </c>
      <c r="D20" s="61">
        <v>1349.9679999999996</v>
      </c>
      <c r="E20" s="388">
        <f t="shared" si="0"/>
        <v>12564.863999999998</v>
      </c>
      <c r="F20" s="52">
        <v>28305.326000000005</v>
      </c>
      <c r="G20" s="50">
        <v>17441.281000000003</v>
      </c>
      <c r="H20" s="56">
        <f t="shared" si="1"/>
        <v>45746.607</v>
      </c>
      <c r="I20" s="59">
        <v>3254.728</v>
      </c>
      <c r="J20" s="58">
        <v>2745.806</v>
      </c>
      <c r="K20" s="57">
        <f t="shared" si="2"/>
        <v>6000.534</v>
      </c>
      <c r="L20" s="364">
        <f t="shared" si="3"/>
        <v>31560.054000000004</v>
      </c>
      <c r="M20" s="410">
        <f t="shared" si="3"/>
        <v>20187.087000000003</v>
      </c>
      <c r="N20" s="424">
        <f t="shared" si="3"/>
        <v>51747.141</v>
      </c>
      <c r="O20" s="55">
        <f t="shared" si="4"/>
        <v>64312.005000000005</v>
      </c>
    </row>
    <row r="21" spans="1:15" s="54" customFormat="1" ht="18.75" customHeight="1">
      <c r="A21" s="525"/>
      <c r="B21" s="491" t="s">
        <v>9</v>
      </c>
      <c r="C21" s="52">
        <v>11443.944000000003</v>
      </c>
      <c r="D21" s="61">
        <v>1262.3880000000017</v>
      </c>
      <c r="E21" s="388">
        <f t="shared" si="0"/>
        <v>12706.332000000006</v>
      </c>
      <c r="F21" s="52">
        <v>26991.86800000001</v>
      </c>
      <c r="G21" s="50">
        <v>17825.604</v>
      </c>
      <c r="H21" s="56">
        <f t="shared" si="1"/>
        <v>44817.47200000001</v>
      </c>
      <c r="I21" s="59">
        <v>1308.256</v>
      </c>
      <c r="J21" s="58">
        <v>1965.8430000000003</v>
      </c>
      <c r="K21" s="57">
        <f t="shared" si="2"/>
        <v>3274.099</v>
      </c>
      <c r="L21" s="364">
        <f t="shared" si="3"/>
        <v>28300.12400000001</v>
      </c>
      <c r="M21" s="410">
        <f t="shared" si="3"/>
        <v>19791.447</v>
      </c>
      <c r="N21" s="424">
        <f t="shared" si="3"/>
        <v>48091.57100000001</v>
      </c>
      <c r="O21" s="55">
        <f t="shared" si="4"/>
        <v>60797.90300000002</v>
      </c>
    </row>
    <row r="22" spans="1:15" ht="18.75" customHeight="1" thickBot="1">
      <c r="A22" s="526"/>
      <c r="B22" s="491" t="s">
        <v>8</v>
      </c>
      <c r="C22" s="52">
        <v>11860.885000000007</v>
      </c>
      <c r="D22" s="61">
        <v>1465.5379999999982</v>
      </c>
      <c r="E22" s="388">
        <f t="shared" si="0"/>
        <v>13326.423000000006</v>
      </c>
      <c r="F22" s="52">
        <v>24410.23199999999</v>
      </c>
      <c r="G22" s="50">
        <v>18384.569000000003</v>
      </c>
      <c r="H22" s="56">
        <f t="shared" si="1"/>
        <v>42794.80099999999</v>
      </c>
      <c r="I22" s="59">
        <v>2283.229</v>
      </c>
      <c r="J22" s="58">
        <v>2226.266</v>
      </c>
      <c r="K22" s="57">
        <f t="shared" si="2"/>
        <v>4509.495</v>
      </c>
      <c r="L22" s="364">
        <f t="shared" si="3"/>
        <v>26693.46099999999</v>
      </c>
      <c r="M22" s="410">
        <f t="shared" si="3"/>
        <v>20610.835000000003</v>
      </c>
      <c r="N22" s="424">
        <f t="shared" si="3"/>
        <v>47304.295999999995</v>
      </c>
      <c r="O22" s="55">
        <f t="shared" si="4"/>
        <v>60630.719</v>
      </c>
    </row>
    <row r="23" spans="1:15" ht="3.75" customHeight="1">
      <c r="A23" s="64"/>
      <c r="B23" s="493"/>
      <c r="C23" s="63"/>
      <c r="D23" s="62"/>
      <c r="E23" s="389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411">
        <f t="shared" si="3"/>
        <v>0</v>
      </c>
      <c r="N23" s="425">
        <f t="shared" si="3"/>
        <v>0</v>
      </c>
      <c r="O23" s="36">
        <f t="shared" si="4"/>
        <v>0</v>
      </c>
    </row>
    <row r="24" spans="1:15" ht="19.5" customHeight="1">
      <c r="A24" s="512">
        <v>2014</v>
      </c>
      <c r="B24" s="494" t="s">
        <v>7</v>
      </c>
      <c r="C24" s="52">
        <v>10653.712</v>
      </c>
      <c r="D24" s="61">
        <v>1017.6409999999993</v>
      </c>
      <c r="E24" s="388">
        <f t="shared" si="0"/>
        <v>11671.353</v>
      </c>
      <c r="F24" s="60">
        <v>25908.55299999999</v>
      </c>
      <c r="G24" s="50">
        <v>12976.106999999996</v>
      </c>
      <c r="H24" s="56">
        <f aca="true" t="shared" si="5" ref="H24:H29">G24+F24</f>
        <v>38884.65999999999</v>
      </c>
      <c r="I24" s="59">
        <v>4100.289</v>
      </c>
      <c r="J24" s="58">
        <v>1868.2300000000005</v>
      </c>
      <c r="K24" s="57">
        <f aca="true" t="shared" si="6" ref="K24:K29">J24+I24</f>
        <v>5968.519</v>
      </c>
      <c r="L24" s="364">
        <f t="shared" si="3"/>
        <v>30008.84199999999</v>
      </c>
      <c r="M24" s="410">
        <f t="shared" si="3"/>
        <v>14844.336999999996</v>
      </c>
      <c r="N24" s="424">
        <f t="shared" si="3"/>
        <v>44853.17899999999</v>
      </c>
      <c r="O24" s="55">
        <f t="shared" si="4"/>
        <v>56524.53199999999</v>
      </c>
    </row>
    <row r="25" spans="1:15" ht="19.5" customHeight="1">
      <c r="A25" s="512"/>
      <c r="B25" s="494" t="s">
        <v>6</v>
      </c>
      <c r="C25" s="52">
        <v>10965.95799999999</v>
      </c>
      <c r="D25" s="61">
        <v>836.9979999999988</v>
      </c>
      <c r="E25" s="388">
        <f aca="true" t="shared" si="7" ref="E25:E30">D25+C25</f>
        <v>11802.95599999999</v>
      </c>
      <c r="F25" s="60">
        <v>27117.07999999999</v>
      </c>
      <c r="G25" s="50">
        <v>13263.315000000002</v>
      </c>
      <c r="H25" s="56">
        <f t="shared" si="5"/>
        <v>40380.39499999999</v>
      </c>
      <c r="I25" s="59">
        <v>3039.6059999999993</v>
      </c>
      <c r="J25" s="58">
        <v>1770.657</v>
      </c>
      <c r="K25" s="57">
        <f t="shared" si="6"/>
        <v>4810.262999999999</v>
      </c>
      <c r="L25" s="364">
        <f aca="true" t="shared" si="8" ref="L25:N27">I25+F25</f>
        <v>30156.68599999999</v>
      </c>
      <c r="M25" s="410">
        <f t="shared" si="8"/>
        <v>15033.972000000002</v>
      </c>
      <c r="N25" s="424">
        <f t="shared" si="8"/>
        <v>45190.65799999999</v>
      </c>
      <c r="O25" s="55">
        <f aca="true" t="shared" si="9" ref="O25:O30">N25+E25</f>
        <v>56993.61399999998</v>
      </c>
    </row>
    <row r="26" spans="1:15" ht="19.5" customHeight="1">
      <c r="A26" s="512"/>
      <c r="B26" s="494" t="s">
        <v>5</v>
      </c>
      <c r="C26" s="52">
        <v>11596.94799999999</v>
      </c>
      <c r="D26" s="61">
        <v>1472.2190000000003</v>
      </c>
      <c r="E26" s="388">
        <f t="shared" si="7"/>
        <v>13069.16699999999</v>
      </c>
      <c r="F26" s="60">
        <v>24594.673000000003</v>
      </c>
      <c r="G26" s="50">
        <v>15159.971999999994</v>
      </c>
      <c r="H26" s="56">
        <f t="shared" si="5"/>
        <v>39754.645</v>
      </c>
      <c r="I26" s="59">
        <v>2973.897</v>
      </c>
      <c r="J26" s="58">
        <v>2387.3499999999995</v>
      </c>
      <c r="K26" s="57">
        <f t="shared" si="6"/>
        <v>5361.246999999999</v>
      </c>
      <c r="L26" s="364">
        <f t="shared" si="8"/>
        <v>27568.570000000003</v>
      </c>
      <c r="M26" s="410">
        <f t="shared" si="8"/>
        <v>17547.321999999993</v>
      </c>
      <c r="N26" s="424">
        <f t="shared" si="8"/>
        <v>45115.89199999999</v>
      </c>
      <c r="O26" s="55">
        <f t="shared" si="9"/>
        <v>58185.05899999998</v>
      </c>
    </row>
    <row r="27" spans="1:15" ht="19.5" customHeight="1">
      <c r="A27" s="512"/>
      <c r="B27" s="494" t="s">
        <v>16</v>
      </c>
      <c r="C27" s="52">
        <v>11966.405999999999</v>
      </c>
      <c r="D27" s="61">
        <v>1041.5039999999995</v>
      </c>
      <c r="E27" s="388">
        <f t="shared" si="7"/>
        <v>13007.909999999998</v>
      </c>
      <c r="F27" s="60">
        <v>31124.71500000001</v>
      </c>
      <c r="G27" s="50">
        <v>14376.518000000002</v>
      </c>
      <c r="H27" s="56">
        <f t="shared" si="5"/>
        <v>45501.233000000015</v>
      </c>
      <c r="I27" s="59">
        <v>6392.021</v>
      </c>
      <c r="J27" s="58">
        <v>2698.463</v>
      </c>
      <c r="K27" s="57">
        <f t="shared" si="6"/>
        <v>9090.484</v>
      </c>
      <c r="L27" s="364">
        <f t="shared" si="8"/>
        <v>37516.73600000001</v>
      </c>
      <c r="M27" s="410">
        <f t="shared" si="8"/>
        <v>17074.981000000003</v>
      </c>
      <c r="N27" s="424">
        <f t="shared" si="8"/>
        <v>54591.71700000002</v>
      </c>
      <c r="O27" s="55">
        <f t="shared" si="9"/>
        <v>67599.62700000002</v>
      </c>
    </row>
    <row r="28" spans="1:15" ht="19.5" customHeight="1">
      <c r="A28" s="512"/>
      <c r="B28" s="494" t="s">
        <v>148</v>
      </c>
      <c r="C28" s="52">
        <v>13461.619000000004</v>
      </c>
      <c r="D28" s="61">
        <v>1292.659999999999</v>
      </c>
      <c r="E28" s="388">
        <f t="shared" si="7"/>
        <v>14754.279000000002</v>
      </c>
      <c r="F28" s="60">
        <v>29412.062999999995</v>
      </c>
      <c r="G28" s="50">
        <v>15499.041999999998</v>
      </c>
      <c r="H28" s="56">
        <f t="shared" si="5"/>
        <v>44911.104999999996</v>
      </c>
      <c r="I28" s="59">
        <v>3798.7889999999998</v>
      </c>
      <c r="J28" s="58">
        <v>1374.618</v>
      </c>
      <c r="K28" s="57">
        <f t="shared" si="6"/>
        <v>5173.406999999999</v>
      </c>
      <c r="L28" s="364">
        <f aca="true" t="shared" si="10" ref="L28:N29">I28+F28</f>
        <v>33210.85199999999</v>
      </c>
      <c r="M28" s="410">
        <f t="shared" si="10"/>
        <v>16873.659999999996</v>
      </c>
      <c r="N28" s="424">
        <f t="shared" si="10"/>
        <v>50084.511999999995</v>
      </c>
      <c r="O28" s="55">
        <f t="shared" si="9"/>
        <v>64838.791</v>
      </c>
    </row>
    <row r="29" spans="1:15" ht="19.5" customHeight="1">
      <c r="A29" s="512"/>
      <c r="B29" s="494" t="s">
        <v>14</v>
      </c>
      <c r="C29" s="52">
        <v>10812.91600000001</v>
      </c>
      <c r="D29" s="61">
        <v>984.2359999999993</v>
      </c>
      <c r="E29" s="388">
        <f t="shared" si="7"/>
        <v>11797.15200000001</v>
      </c>
      <c r="F29" s="60">
        <v>24516.002000000008</v>
      </c>
      <c r="G29" s="50">
        <v>14249.827</v>
      </c>
      <c r="H29" s="56">
        <f t="shared" si="5"/>
        <v>38765.829000000005</v>
      </c>
      <c r="I29" s="59">
        <v>2606.201</v>
      </c>
      <c r="J29" s="58">
        <v>1012.798</v>
      </c>
      <c r="K29" s="57">
        <f t="shared" si="6"/>
        <v>3618.999</v>
      </c>
      <c r="L29" s="364">
        <f t="shared" si="10"/>
        <v>27122.20300000001</v>
      </c>
      <c r="M29" s="410">
        <f t="shared" si="10"/>
        <v>15262.625</v>
      </c>
      <c r="N29" s="424">
        <f t="shared" si="10"/>
        <v>42384.82800000001</v>
      </c>
      <c r="O29" s="55">
        <f t="shared" si="9"/>
        <v>54181.98000000002</v>
      </c>
    </row>
    <row r="30" spans="1:15" ht="19.5" customHeight="1" thickBot="1">
      <c r="A30" s="495"/>
      <c r="B30" s="494" t="s">
        <v>13</v>
      </c>
      <c r="C30" s="52">
        <v>12863.876000000011</v>
      </c>
      <c r="D30" s="61">
        <v>1137.2699999999998</v>
      </c>
      <c r="E30" s="388">
        <f t="shared" si="7"/>
        <v>14001.146000000012</v>
      </c>
      <c r="F30" s="60">
        <v>26972.201000000005</v>
      </c>
      <c r="G30" s="50">
        <v>16736.393000000004</v>
      </c>
      <c r="H30" s="56">
        <f>G30+F30</f>
        <v>43708.59400000001</v>
      </c>
      <c r="I30" s="59">
        <v>2481.192</v>
      </c>
      <c r="J30" s="58">
        <v>1233.7810000000002</v>
      </c>
      <c r="K30" s="57">
        <f>J30+I30</f>
        <v>3714.973</v>
      </c>
      <c r="L30" s="364">
        <f>I30+F30</f>
        <v>29453.393000000004</v>
      </c>
      <c r="M30" s="410">
        <f>J30+G30</f>
        <v>17970.174000000003</v>
      </c>
      <c r="N30" s="424">
        <f>K30+H30</f>
        <v>47423.56700000001</v>
      </c>
      <c r="O30" s="55">
        <f t="shared" si="9"/>
        <v>61424.71300000002</v>
      </c>
    </row>
    <row r="31" spans="1:15" ht="18" customHeight="1">
      <c r="A31" s="53" t="s">
        <v>4</v>
      </c>
      <c r="B31" s="41"/>
      <c r="C31" s="40"/>
      <c r="D31" s="39"/>
      <c r="E31" s="390"/>
      <c r="F31" s="40"/>
      <c r="G31" s="39"/>
      <c r="H31" s="38"/>
      <c r="I31" s="40"/>
      <c r="J31" s="39"/>
      <c r="K31" s="38"/>
      <c r="L31" s="85"/>
      <c r="M31" s="411"/>
      <c r="N31" s="425"/>
      <c r="O31" s="36"/>
    </row>
    <row r="32" spans="1:15" ht="18" customHeight="1">
      <c r="A32" s="35" t="s">
        <v>151</v>
      </c>
      <c r="B32" s="48"/>
      <c r="C32" s="52">
        <f>SUM(C11:C17)</f>
        <v>73424.81499999997</v>
      </c>
      <c r="D32" s="50">
        <f aca="true" t="shared" si="11" ref="D32:O32">SUM(D11:D17)</f>
        <v>9253.78099999999</v>
      </c>
      <c r="E32" s="391">
        <f t="shared" si="11"/>
        <v>82678.59599999998</v>
      </c>
      <c r="F32" s="52">
        <f t="shared" si="11"/>
        <v>184159.704</v>
      </c>
      <c r="G32" s="50">
        <f t="shared" si="11"/>
        <v>106878.019</v>
      </c>
      <c r="H32" s="51">
        <f t="shared" si="11"/>
        <v>291037.723</v>
      </c>
      <c r="I32" s="52">
        <f t="shared" si="11"/>
        <v>20418.701999999997</v>
      </c>
      <c r="J32" s="50">
        <f t="shared" si="11"/>
        <v>12970.879999999997</v>
      </c>
      <c r="K32" s="51">
        <f t="shared" si="11"/>
        <v>33389.581999999995</v>
      </c>
      <c r="L32" s="52">
        <f t="shared" si="11"/>
        <v>204578.40600000002</v>
      </c>
      <c r="M32" s="412">
        <f t="shared" si="11"/>
        <v>119848.899</v>
      </c>
      <c r="N32" s="426">
        <f t="shared" si="11"/>
        <v>324427.30500000005</v>
      </c>
      <c r="O32" s="49">
        <f t="shared" si="11"/>
        <v>407105.901</v>
      </c>
    </row>
    <row r="33" spans="1:15" ht="18" customHeight="1" thickBot="1">
      <c r="A33" s="35" t="s">
        <v>152</v>
      </c>
      <c r="B33" s="48"/>
      <c r="C33" s="47">
        <f>SUM(C24:C30)</f>
        <v>82321.435</v>
      </c>
      <c r="D33" s="44">
        <f aca="true" t="shared" si="12" ref="D33:O33">SUM(D24:D30)</f>
        <v>7782.527999999995</v>
      </c>
      <c r="E33" s="392">
        <f t="shared" si="12"/>
        <v>90103.96299999999</v>
      </c>
      <c r="F33" s="46">
        <f t="shared" si="12"/>
        <v>189645.28699999998</v>
      </c>
      <c r="G33" s="44">
        <f t="shared" si="12"/>
        <v>102261.174</v>
      </c>
      <c r="H33" s="45">
        <f t="shared" si="12"/>
        <v>291906.461</v>
      </c>
      <c r="I33" s="46">
        <f t="shared" si="12"/>
        <v>25391.995</v>
      </c>
      <c r="J33" s="44">
        <f t="shared" si="12"/>
        <v>12345.897000000003</v>
      </c>
      <c r="K33" s="45">
        <f t="shared" si="12"/>
        <v>37737.89199999999</v>
      </c>
      <c r="L33" s="46">
        <f t="shared" si="12"/>
        <v>215037.282</v>
      </c>
      <c r="M33" s="413">
        <f t="shared" si="12"/>
        <v>114607.071</v>
      </c>
      <c r="N33" s="427">
        <f t="shared" si="12"/>
        <v>329644.353</v>
      </c>
      <c r="O33" s="43">
        <f t="shared" si="12"/>
        <v>419748.3160000001</v>
      </c>
    </row>
    <row r="34" spans="1:15" ht="17.25" customHeight="1">
      <c r="A34" s="42" t="s">
        <v>3</v>
      </c>
      <c r="B34" s="41"/>
      <c r="C34" s="40"/>
      <c r="D34" s="39"/>
      <c r="E34" s="393"/>
      <c r="F34" s="40"/>
      <c r="G34" s="39"/>
      <c r="H34" s="37"/>
      <c r="I34" s="40"/>
      <c r="J34" s="39"/>
      <c r="K34" s="38"/>
      <c r="L34" s="85"/>
      <c r="M34" s="411"/>
      <c r="N34" s="428"/>
      <c r="O34" s="36"/>
    </row>
    <row r="35" spans="1:15" ht="17.25" customHeight="1">
      <c r="A35" s="35" t="s">
        <v>153</v>
      </c>
      <c r="B35" s="34"/>
      <c r="C35" s="451">
        <f>(C30/C17-1)*100</f>
        <v>20.237557456655786</v>
      </c>
      <c r="D35" s="452">
        <f aca="true" t="shared" si="13" ref="D35:O35">(D30/D17-1)*100</f>
        <v>-31.303741154511666</v>
      </c>
      <c r="E35" s="453">
        <f t="shared" si="13"/>
        <v>13.330859685053454</v>
      </c>
      <c r="F35" s="451">
        <f t="shared" si="13"/>
        <v>26.958719754270977</v>
      </c>
      <c r="G35" s="454">
        <f t="shared" si="13"/>
        <v>17.771744213040286</v>
      </c>
      <c r="H35" s="455">
        <f t="shared" si="13"/>
        <v>23.276524089250294</v>
      </c>
      <c r="I35" s="456">
        <f t="shared" si="13"/>
        <v>-23.24977558251109</v>
      </c>
      <c r="J35" s="452">
        <f t="shared" si="13"/>
        <v>-46.08578426552875</v>
      </c>
      <c r="K35" s="457">
        <f t="shared" si="13"/>
        <v>-32.71474521342984</v>
      </c>
      <c r="L35" s="456">
        <f t="shared" si="13"/>
        <v>20.327585877955023</v>
      </c>
      <c r="M35" s="458">
        <f t="shared" si="13"/>
        <v>8.914845295142438</v>
      </c>
      <c r="N35" s="459">
        <f t="shared" si="13"/>
        <v>15.732269652695873</v>
      </c>
      <c r="O35" s="460">
        <f t="shared" si="13"/>
        <v>15.17598062656893</v>
      </c>
    </row>
    <row r="36" spans="1:15" ht="7.5" customHeight="1" thickBot="1">
      <c r="A36" s="33"/>
      <c r="B36" s="32"/>
      <c r="C36" s="31"/>
      <c r="D36" s="30"/>
      <c r="E36" s="394"/>
      <c r="F36" s="29"/>
      <c r="G36" s="27"/>
      <c r="H36" s="26"/>
      <c r="I36" s="29"/>
      <c r="J36" s="27"/>
      <c r="K36" s="28"/>
      <c r="L36" s="29"/>
      <c r="M36" s="414"/>
      <c r="N36" s="429"/>
      <c r="O36" s="25"/>
    </row>
    <row r="37" spans="1:15" ht="17.25" customHeight="1">
      <c r="A37" s="24" t="s">
        <v>2</v>
      </c>
      <c r="B37" s="23"/>
      <c r="C37" s="22"/>
      <c r="D37" s="21"/>
      <c r="E37" s="395"/>
      <c r="F37" s="20"/>
      <c r="G37" s="18"/>
      <c r="H37" s="17"/>
      <c r="I37" s="20"/>
      <c r="J37" s="18"/>
      <c r="K37" s="19"/>
      <c r="L37" s="20"/>
      <c r="M37" s="415"/>
      <c r="N37" s="430"/>
      <c r="O37" s="16"/>
    </row>
    <row r="38" spans="1:15" ht="17.25" customHeight="1" thickBot="1">
      <c r="A38" s="439" t="s">
        <v>154</v>
      </c>
      <c r="B38" s="15"/>
      <c r="C38" s="14">
        <f aca="true" t="shared" si="14" ref="C38:O38">(C33/C32-1)*100</f>
        <v>12.116639313289411</v>
      </c>
      <c r="D38" s="10">
        <f t="shared" si="14"/>
        <v>-15.898939039080318</v>
      </c>
      <c r="E38" s="396">
        <f t="shared" si="14"/>
        <v>8.981002773680412</v>
      </c>
      <c r="F38" s="14">
        <f t="shared" si="14"/>
        <v>2.978709718169381</v>
      </c>
      <c r="G38" s="13">
        <f t="shared" si="14"/>
        <v>-4.319732947146038</v>
      </c>
      <c r="H38" s="9">
        <f t="shared" si="14"/>
        <v>0.2984967003744732</v>
      </c>
      <c r="I38" s="12">
        <f t="shared" si="14"/>
        <v>24.356558022150487</v>
      </c>
      <c r="J38" s="10">
        <f t="shared" si="14"/>
        <v>-4.8183546528839605</v>
      </c>
      <c r="K38" s="11">
        <f t="shared" si="14"/>
        <v>13.022954285561283</v>
      </c>
      <c r="L38" s="12">
        <f t="shared" si="14"/>
        <v>5.1124046787225375</v>
      </c>
      <c r="M38" s="416">
        <f t="shared" si="14"/>
        <v>-4.373697250235075</v>
      </c>
      <c r="N38" s="431">
        <f t="shared" si="14"/>
        <v>1.6080791966631702</v>
      </c>
      <c r="O38" s="8">
        <f t="shared" si="14"/>
        <v>3.1054364402347767</v>
      </c>
    </row>
    <row r="39" spans="1:14" s="5" customFormat="1" ht="17.25" customHeight="1" thickTop="1">
      <c r="A39" s="84" t="s">
        <v>1</v>
      </c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="5" customFormat="1" ht="13.5" customHeight="1">
      <c r="A40" s="84" t="s">
        <v>0</v>
      </c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65521" ht="14.25">
      <c r="C65521" s="2" t="e">
        <f>((C65517/C65504)-1)*100</f>
        <v>#DIV/0!</v>
      </c>
    </row>
  </sheetData>
  <sheetProtection/>
  <mergeCells count="13"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  <mergeCell ref="A24:A29"/>
    <mergeCell ref="E9:E10"/>
    <mergeCell ref="F9:H9"/>
  </mergeCells>
  <conditionalFormatting sqref="A35:B35 P35:IV35 A38:B38 P38:IV38">
    <cfRule type="cellIs" priority="1" dxfId="93" operator="lessThan" stopIfTrue="1">
      <formula>0</formula>
    </cfRule>
  </conditionalFormatting>
  <conditionalFormatting sqref="C34:O38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5"/>
  <sheetViews>
    <sheetView showGridLines="0" zoomScale="90" zoomScaleNormal="90" zoomScalePageLayoutView="0" workbookViewId="0" topLeftCell="A1">
      <selection activeCell="H9" sqref="H9"/>
    </sheetView>
  </sheetViews>
  <sheetFormatPr defaultColWidth="9.140625" defaultRowHeight="15"/>
  <cols>
    <col min="1" max="1" width="23.7109375" style="88" customWidth="1"/>
    <col min="2" max="2" width="10.140625" style="88" customWidth="1"/>
    <col min="3" max="3" width="11.2812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28125" style="88" customWidth="1"/>
    <col min="9" max="9" width="7.7109375" style="88" bestFit="1" customWidth="1"/>
    <col min="10" max="10" width="10.00390625" style="88" customWidth="1"/>
    <col min="11" max="11" width="10.28125" style="88" customWidth="1"/>
    <col min="12" max="12" width="11.8515625" style="88" customWidth="1"/>
    <col min="13" max="13" width="8.8515625" style="88" customWidth="1"/>
    <col min="14" max="14" width="9.8515625" style="88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42" t="s">
        <v>28</v>
      </c>
      <c r="O1" s="543"/>
      <c r="P1" s="543"/>
      <c r="Q1" s="544"/>
    </row>
    <row r="2" ht="7.5" customHeight="1" thickBot="1"/>
    <row r="3" spans="1:17" ht="24" customHeight="1">
      <c r="A3" s="550" t="s">
        <v>39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2"/>
    </row>
    <row r="4" spans="1:17" ht="18" customHeight="1" thickBot="1">
      <c r="A4" s="553" t="s">
        <v>38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5"/>
    </row>
    <row r="5" spans="1:17" s="496" customFormat="1" ht="15" thickBot="1">
      <c r="A5" s="559" t="s">
        <v>37</v>
      </c>
      <c r="B5" s="545" t="s">
        <v>36</v>
      </c>
      <c r="C5" s="546"/>
      <c r="D5" s="546"/>
      <c r="E5" s="546"/>
      <c r="F5" s="547"/>
      <c r="G5" s="547"/>
      <c r="H5" s="547"/>
      <c r="I5" s="548"/>
      <c r="J5" s="546" t="s">
        <v>35</v>
      </c>
      <c r="K5" s="546"/>
      <c r="L5" s="546"/>
      <c r="M5" s="546"/>
      <c r="N5" s="546"/>
      <c r="O5" s="546"/>
      <c r="P5" s="546"/>
      <c r="Q5" s="549"/>
    </row>
    <row r="6" spans="1:17" s="490" customFormat="1" ht="25.5" customHeight="1" thickBot="1">
      <c r="A6" s="560"/>
      <c r="B6" s="556" t="s">
        <v>155</v>
      </c>
      <c r="C6" s="557"/>
      <c r="D6" s="558"/>
      <c r="E6" s="537" t="s">
        <v>34</v>
      </c>
      <c r="F6" s="556" t="s">
        <v>156</v>
      </c>
      <c r="G6" s="540"/>
      <c r="H6" s="541"/>
      <c r="I6" s="535" t="s">
        <v>33</v>
      </c>
      <c r="J6" s="539" t="s">
        <v>157</v>
      </c>
      <c r="K6" s="540"/>
      <c r="L6" s="541"/>
      <c r="M6" s="537" t="s">
        <v>34</v>
      </c>
      <c r="N6" s="539" t="s">
        <v>158</v>
      </c>
      <c r="O6" s="540"/>
      <c r="P6" s="541"/>
      <c r="Q6" s="537" t="s">
        <v>33</v>
      </c>
    </row>
    <row r="7" spans="1:17" s="110" customFormat="1" ht="15" thickBot="1">
      <c r="A7" s="561"/>
      <c r="B7" s="114" t="s">
        <v>22</v>
      </c>
      <c r="C7" s="111" t="s">
        <v>21</v>
      </c>
      <c r="D7" s="111" t="s">
        <v>17</v>
      </c>
      <c r="E7" s="538"/>
      <c r="F7" s="114" t="s">
        <v>22</v>
      </c>
      <c r="G7" s="112" t="s">
        <v>21</v>
      </c>
      <c r="H7" s="111" t="s">
        <v>17</v>
      </c>
      <c r="I7" s="536"/>
      <c r="J7" s="114" t="s">
        <v>22</v>
      </c>
      <c r="K7" s="111" t="s">
        <v>21</v>
      </c>
      <c r="L7" s="112" t="s">
        <v>17</v>
      </c>
      <c r="M7" s="538"/>
      <c r="N7" s="113" t="s">
        <v>22</v>
      </c>
      <c r="O7" s="112" t="s">
        <v>21</v>
      </c>
      <c r="P7" s="111" t="s">
        <v>17</v>
      </c>
      <c r="Q7" s="538"/>
    </row>
    <row r="8" spans="1:17" s="91" customFormat="1" ht="17.25" customHeight="1" thickBot="1">
      <c r="A8" s="109" t="s">
        <v>24</v>
      </c>
      <c r="B8" s="105">
        <f>SUM(B9:B20)</f>
        <v>1758439</v>
      </c>
      <c r="C8" s="104">
        <f>SUM(C9:C20)</f>
        <v>82715</v>
      </c>
      <c r="D8" s="104">
        <f aca="true" t="shared" si="0" ref="D8:D17">C8+B8</f>
        <v>1841154</v>
      </c>
      <c r="E8" s="106">
        <f aca="true" t="shared" si="1" ref="E8:E17">(D8/$D$8)</f>
        <v>1</v>
      </c>
      <c r="F8" s="105">
        <f>SUM(F9:F20)</f>
        <v>1728515</v>
      </c>
      <c r="G8" s="104">
        <f>SUM(G9:G20)</f>
        <v>64313</v>
      </c>
      <c r="H8" s="104">
        <f aca="true" t="shared" si="2" ref="H8:H17">G8+F8</f>
        <v>1792828</v>
      </c>
      <c r="I8" s="103">
        <f aca="true" t="shared" si="3" ref="I8:I16">(D8/H8-1)*100</f>
        <v>2.6955179191757273</v>
      </c>
      <c r="J8" s="108">
        <f>SUM(J9:J20)</f>
        <v>11167477</v>
      </c>
      <c r="K8" s="107">
        <f>SUM(K9:K20)</f>
        <v>503176</v>
      </c>
      <c r="L8" s="104">
        <f aca="true" t="shared" si="4" ref="L8:L17">K8+J8</f>
        <v>11670653</v>
      </c>
      <c r="M8" s="106">
        <f aca="true" t="shared" si="5" ref="M8:M17">(L8/$L$8)</f>
        <v>1</v>
      </c>
      <c r="N8" s="105">
        <f>SUM(N9:N20)</f>
        <v>10753240</v>
      </c>
      <c r="O8" s="104">
        <f>SUM(O9:O20)</f>
        <v>466999</v>
      </c>
      <c r="P8" s="104">
        <f aca="true" t="shared" si="6" ref="P8:P17">O8+N8</f>
        <v>11220239</v>
      </c>
      <c r="Q8" s="103">
        <f aca="true" t="shared" si="7" ref="Q8:Q16">(L8/P8-1)*100</f>
        <v>4.014299517149333</v>
      </c>
    </row>
    <row r="9" spans="1:17" s="91" customFormat="1" ht="18" customHeight="1" thickTop="1">
      <c r="A9" s="102" t="s">
        <v>159</v>
      </c>
      <c r="B9" s="99">
        <v>1001090</v>
      </c>
      <c r="C9" s="98">
        <v>28473</v>
      </c>
      <c r="D9" s="98">
        <f t="shared" si="0"/>
        <v>1029563</v>
      </c>
      <c r="E9" s="100">
        <f t="shared" si="1"/>
        <v>0.559194396557811</v>
      </c>
      <c r="F9" s="99">
        <v>949075</v>
      </c>
      <c r="G9" s="98">
        <v>20931</v>
      </c>
      <c r="H9" s="98">
        <f t="shared" si="2"/>
        <v>970006</v>
      </c>
      <c r="I9" s="101">
        <f t="shared" si="3"/>
        <v>6.139858928707653</v>
      </c>
      <c r="J9" s="99">
        <v>6520398</v>
      </c>
      <c r="K9" s="98">
        <v>172577</v>
      </c>
      <c r="L9" s="98">
        <f t="shared" si="4"/>
        <v>6692975</v>
      </c>
      <c r="M9" s="100">
        <f t="shared" si="5"/>
        <v>0.5734876189018729</v>
      </c>
      <c r="N9" s="99">
        <v>6003130</v>
      </c>
      <c r="O9" s="98">
        <v>173900</v>
      </c>
      <c r="P9" s="98">
        <f t="shared" si="6"/>
        <v>6177030</v>
      </c>
      <c r="Q9" s="97">
        <f t="shared" si="7"/>
        <v>8.352638727673334</v>
      </c>
    </row>
    <row r="10" spans="1:17" s="91" customFormat="1" ht="18" customHeight="1">
      <c r="A10" s="102" t="s">
        <v>160</v>
      </c>
      <c r="B10" s="99">
        <v>365891</v>
      </c>
      <c r="C10" s="98">
        <v>0</v>
      </c>
      <c r="D10" s="98">
        <f t="shared" si="0"/>
        <v>365891</v>
      </c>
      <c r="E10" s="100">
        <f t="shared" si="1"/>
        <v>0.19872916659877446</v>
      </c>
      <c r="F10" s="99">
        <v>351270</v>
      </c>
      <c r="G10" s="98"/>
      <c r="H10" s="98">
        <f t="shared" si="2"/>
        <v>351270</v>
      </c>
      <c r="I10" s="101">
        <f t="shared" si="3"/>
        <v>4.162325276852563</v>
      </c>
      <c r="J10" s="99">
        <v>1962063</v>
      </c>
      <c r="K10" s="98"/>
      <c r="L10" s="98">
        <f t="shared" si="4"/>
        <v>1962063</v>
      </c>
      <c r="M10" s="100">
        <f t="shared" si="5"/>
        <v>0.16811938457942327</v>
      </c>
      <c r="N10" s="99">
        <v>2036107</v>
      </c>
      <c r="O10" s="98"/>
      <c r="P10" s="98">
        <f t="shared" si="6"/>
        <v>2036107</v>
      </c>
      <c r="Q10" s="97">
        <f t="shared" si="7"/>
        <v>-3.636547588117911</v>
      </c>
    </row>
    <row r="11" spans="1:17" s="91" customFormat="1" ht="18" customHeight="1">
      <c r="A11" s="102" t="s">
        <v>161</v>
      </c>
      <c r="B11" s="99">
        <v>190825</v>
      </c>
      <c r="C11" s="98">
        <v>0</v>
      </c>
      <c r="D11" s="98">
        <f t="shared" si="0"/>
        <v>190825</v>
      </c>
      <c r="E11" s="100">
        <f t="shared" si="1"/>
        <v>0.1036442361692721</v>
      </c>
      <c r="F11" s="99">
        <v>176051</v>
      </c>
      <c r="G11" s="98"/>
      <c r="H11" s="98">
        <f t="shared" si="2"/>
        <v>176051</v>
      </c>
      <c r="I11" s="101">
        <f t="shared" si="3"/>
        <v>8.391886441996931</v>
      </c>
      <c r="J11" s="99">
        <v>1222299</v>
      </c>
      <c r="K11" s="98">
        <v>1241</v>
      </c>
      <c r="L11" s="98">
        <f t="shared" si="4"/>
        <v>1223540</v>
      </c>
      <c r="M11" s="100">
        <f t="shared" si="5"/>
        <v>0.10483903514224954</v>
      </c>
      <c r="N11" s="99">
        <v>1017456</v>
      </c>
      <c r="O11" s="98">
        <v>323</v>
      </c>
      <c r="P11" s="98">
        <f t="shared" si="6"/>
        <v>1017779</v>
      </c>
      <c r="Q11" s="97">
        <f t="shared" si="7"/>
        <v>20.216667862080072</v>
      </c>
    </row>
    <row r="12" spans="1:17" s="91" customFormat="1" ht="18" customHeight="1">
      <c r="A12" s="102" t="s">
        <v>162</v>
      </c>
      <c r="B12" s="99">
        <v>81049</v>
      </c>
      <c r="C12" s="98">
        <v>661</v>
      </c>
      <c r="D12" s="98">
        <f t="shared" si="0"/>
        <v>81710</v>
      </c>
      <c r="E12" s="100">
        <f t="shared" si="1"/>
        <v>0.04437977485859412</v>
      </c>
      <c r="F12" s="99">
        <v>69547</v>
      </c>
      <c r="G12" s="98"/>
      <c r="H12" s="98">
        <f t="shared" si="2"/>
        <v>69547</v>
      </c>
      <c r="I12" s="101">
        <f t="shared" si="3"/>
        <v>17.48889240369822</v>
      </c>
      <c r="J12" s="99">
        <v>494293</v>
      </c>
      <c r="K12" s="98">
        <v>1099</v>
      </c>
      <c r="L12" s="98">
        <f t="shared" si="4"/>
        <v>495392</v>
      </c>
      <c r="M12" s="100">
        <f t="shared" si="5"/>
        <v>0.04244766766692489</v>
      </c>
      <c r="N12" s="99">
        <v>451351</v>
      </c>
      <c r="O12" s="98">
        <v>601</v>
      </c>
      <c r="P12" s="98">
        <f t="shared" si="6"/>
        <v>451952</v>
      </c>
      <c r="Q12" s="97">
        <f t="shared" si="7"/>
        <v>9.611640174177793</v>
      </c>
    </row>
    <row r="13" spans="1:17" s="91" customFormat="1" ht="18" customHeight="1">
      <c r="A13" s="102" t="s">
        <v>163</v>
      </c>
      <c r="B13" s="99">
        <v>68166</v>
      </c>
      <c r="C13" s="98">
        <v>0</v>
      </c>
      <c r="D13" s="98">
        <f>C13+B13</f>
        <v>68166</v>
      </c>
      <c r="E13" s="100">
        <f>(D13/$D$8)</f>
        <v>0.03702351894518329</v>
      </c>
      <c r="F13" s="99">
        <v>65608</v>
      </c>
      <c r="G13" s="98"/>
      <c r="H13" s="98">
        <f>G13+F13</f>
        <v>65608</v>
      </c>
      <c r="I13" s="101">
        <f t="shared" si="3"/>
        <v>3.89891476649189</v>
      </c>
      <c r="J13" s="99">
        <v>422028</v>
      </c>
      <c r="K13" s="98"/>
      <c r="L13" s="98">
        <f>K13+J13</f>
        <v>422028</v>
      </c>
      <c r="M13" s="100">
        <f>(L13/$L$8)</f>
        <v>0.03616147271279508</v>
      </c>
      <c r="N13" s="99">
        <v>416713</v>
      </c>
      <c r="O13" s="98"/>
      <c r="P13" s="98">
        <f>O13+N13</f>
        <v>416713</v>
      </c>
      <c r="Q13" s="97">
        <f t="shared" si="7"/>
        <v>1.275458169051591</v>
      </c>
    </row>
    <row r="14" spans="1:17" s="91" customFormat="1" ht="18" customHeight="1">
      <c r="A14" s="102" t="s">
        <v>164</v>
      </c>
      <c r="B14" s="99">
        <v>27539</v>
      </c>
      <c r="C14" s="98">
        <v>0</v>
      </c>
      <c r="D14" s="98">
        <f>C14+B14</f>
        <v>27539</v>
      </c>
      <c r="E14" s="100">
        <f>(D14/$D$8)</f>
        <v>0.014957466893046426</v>
      </c>
      <c r="F14" s="99">
        <v>93194</v>
      </c>
      <c r="G14" s="98"/>
      <c r="H14" s="98">
        <f>G14+F14</f>
        <v>93194</v>
      </c>
      <c r="I14" s="101">
        <f t="shared" si="3"/>
        <v>-70.4498143657317</v>
      </c>
      <c r="J14" s="99">
        <v>380798</v>
      </c>
      <c r="K14" s="98"/>
      <c r="L14" s="98">
        <f>K14+J14</f>
        <v>380798</v>
      </c>
      <c r="M14" s="100">
        <f>(L14/$L$8)</f>
        <v>0.03262867981765887</v>
      </c>
      <c r="N14" s="99">
        <v>676897</v>
      </c>
      <c r="O14" s="98"/>
      <c r="P14" s="98">
        <f>O14+N14</f>
        <v>676897</v>
      </c>
      <c r="Q14" s="97">
        <f t="shared" si="7"/>
        <v>-43.743582849384765</v>
      </c>
    </row>
    <row r="15" spans="1:20" s="91" customFormat="1" ht="18" customHeight="1">
      <c r="A15" s="102" t="s">
        <v>165</v>
      </c>
      <c r="B15" s="99">
        <v>23879</v>
      </c>
      <c r="C15" s="98">
        <v>0</v>
      </c>
      <c r="D15" s="98">
        <f>C15+B15</f>
        <v>23879</v>
      </c>
      <c r="E15" s="100">
        <f>(D15/$D$8)</f>
        <v>0.012969583207053837</v>
      </c>
      <c r="F15" s="99">
        <v>23770</v>
      </c>
      <c r="G15" s="98">
        <v>27</v>
      </c>
      <c r="H15" s="98">
        <f>G15+F15</f>
        <v>23797</v>
      </c>
      <c r="I15" s="101">
        <f t="shared" si="3"/>
        <v>0.3445812497373524</v>
      </c>
      <c r="J15" s="99">
        <v>165598</v>
      </c>
      <c r="K15" s="98"/>
      <c r="L15" s="98">
        <f>K15+J15</f>
        <v>165598</v>
      </c>
      <c r="M15" s="100">
        <f>(L15/$L$8)</f>
        <v>0.014189266016220344</v>
      </c>
      <c r="N15" s="99">
        <v>151586</v>
      </c>
      <c r="O15" s="98">
        <v>63</v>
      </c>
      <c r="P15" s="98">
        <f>O15+N15</f>
        <v>151649</v>
      </c>
      <c r="Q15" s="97">
        <f t="shared" si="7"/>
        <v>9.198214297489592</v>
      </c>
      <c r="T15" s="488"/>
    </row>
    <row r="16" spans="1:17" s="91" customFormat="1" ht="18" customHeight="1">
      <c r="A16" s="475" t="s">
        <v>166</v>
      </c>
      <c r="B16" s="476">
        <v>0</v>
      </c>
      <c r="C16" s="477">
        <v>18733</v>
      </c>
      <c r="D16" s="477">
        <f t="shared" si="0"/>
        <v>18733</v>
      </c>
      <c r="E16" s="478">
        <f t="shared" si="1"/>
        <v>0.010174597019043491</v>
      </c>
      <c r="F16" s="476"/>
      <c r="G16" s="477">
        <v>15768</v>
      </c>
      <c r="H16" s="477">
        <f t="shared" si="2"/>
        <v>15768</v>
      </c>
      <c r="I16" s="101">
        <f t="shared" si="3"/>
        <v>18.803906646372393</v>
      </c>
      <c r="J16" s="476"/>
      <c r="K16" s="477">
        <v>116702</v>
      </c>
      <c r="L16" s="477">
        <f t="shared" si="4"/>
        <v>116702</v>
      </c>
      <c r="M16" s="478">
        <f t="shared" si="5"/>
        <v>0.009999611846912079</v>
      </c>
      <c r="N16" s="476"/>
      <c r="O16" s="477">
        <v>108644</v>
      </c>
      <c r="P16" s="477">
        <f t="shared" si="6"/>
        <v>108644</v>
      </c>
      <c r="Q16" s="97">
        <f t="shared" si="7"/>
        <v>7.416884503516075</v>
      </c>
    </row>
    <row r="17" spans="1:17" s="91" customFormat="1" ht="18" customHeight="1">
      <c r="A17" s="102" t="s">
        <v>167</v>
      </c>
      <c r="B17" s="99">
        <v>0</v>
      </c>
      <c r="C17" s="98">
        <v>9640</v>
      </c>
      <c r="D17" s="98">
        <f t="shared" si="0"/>
        <v>9640</v>
      </c>
      <c r="E17" s="100">
        <f t="shared" si="1"/>
        <v>0.005235846648352066</v>
      </c>
      <c r="F17" s="99"/>
      <c r="G17" s="98"/>
      <c r="H17" s="98">
        <f t="shared" si="2"/>
        <v>0</v>
      </c>
      <c r="I17" s="101"/>
      <c r="J17" s="99"/>
      <c r="K17" s="98">
        <v>60776</v>
      </c>
      <c r="L17" s="98">
        <f t="shared" si="4"/>
        <v>60776</v>
      </c>
      <c r="M17" s="100">
        <f t="shared" si="5"/>
        <v>0.005207592068755707</v>
      </c>
      <c r="N17" s="99"/>
      <c r="O17" s="98"/>
      <c r="P17" s="98">
        <f t="shared" si="6"/>
        <v>0</v>
      </c>
      <c r="Q17" s="97"/>
    </row>
    <row r="18" spans="1:17" s="91" customFormat="1" ht="18" customHeight="1">
      <c r="A18" s="475" t="s">
        <v>168</v>
      </c>
      <c r="B18" s="476">
        <v>0</v>
      </c>
      <c r="C18" s="477">
        <v>7346</v>
      </c>
      <c r="D18" s="477">
        <f>C18+B18</f>
        <v>7346</v>
      </c>
      <c r="E18" s="478">
        <f>(D18/$D$8)</f>
        <v>0.003989888950082394</v>
      </c>
      <c r="F18" s="476"/>
      <c r="G18" s="477">
        <v>2189</v>
      </c>
      <c r="H18" s="477">
        <f>G18+F18</f>
        <v>2189</v>
      </c>
      <c r="I18" s="479">
        <f>(D18/H18-1)*100</f>
        <v>235.58702603928734</v>
      </c>
      <c r="J18" s="476"/>
      <c r="K18" s="477">
        <v>26469</v>
      </c>
      <c r="L18" s="477">
        <f>K18+J18</f>
        <v>26469</v>
      </c>
      <c r="M18" s="478">
        <f>(L18/$L$8)</f>
        <v>0.002267996486571917</v>
      </c>
      <c r="N18" s="476"/>
      <c r="O18" s="477">
        <v>18018</v>
      </c>
      <c r="P18" s="477">
        <f>O18+N18</f>
        <v>18018</v>
      </c>
      <c r="Q18" s="480">
        <f>(L18/P18-1)*100</f>
        <v>46.90309690309691</v>
      </c>
    </row>
    <row r="19" spans="1:17" s="91" customFormat="1" ht="18" customHeight="1">
      <c r="A19" s="102" t="s">
        <v>169</v>
      </c>
      <c r="B19" s="99">
        <v>0</v>
      </c>
      <c r="C19" s="98">
        <v>3529</v>
      </c>
      <c r="D19" s="98">
        <f>C19+B19</f>
        <v>3529</v>
      </c>
      <c r="E19" s="100">
        <f>(D19/$D$8)</f>
        <v>0.0019167326578873902</v>
      </c>
      <c r="F19" s="99"/>
      <c r="G19" s="98">
        <v>4351</v>
      </c>
      <c r="H19" s="98">
        <f>G19+F19</f>
        <v>4351</v>
      </c>
      <c r="I19" s="101">
        <f>(D19/H19-1)*100</f>
        <v>-18.89220868765801</v>
      </c>
      <c r="J19" s="99"/>
      <c r="K19" s="98">
        <v>21073</v>
      </c>
      <c r="L19" s="98">
        <f>K19+J19</f>
        <v>21073</v>
      </c>
      <c r="M19" s="100">
        <f>(L19/$L$8)</f>
        <v>0.0018056401814020176</v>
      </c>
      <c r="N19" s="99"/>
      <c r="O19" s="98">
        <v>32751</v>
      </c>
      <c r="P19" s="98">
        <f>O19+N19</f>
        <v>32751</v>
      </c>
      <c r="Q19" s="97">
        <f>(L19/P19-1)*100</f>
        <v>-35.656926506060884</v>
      </c>
    </row>
    <row r="20" spans="1:17" s="91" customFormat="1" ht="18" customHeight="1" thickBot="1">
      <c r="A20" s="96" t="s">
        <v>170</v>
      </c>
      <c r="B20" s="93">
        <v>0</v>
      </c>
      <c r="C20" s="92">
        <v>14333</v>
      </c>
      <c r="D20" s="92">
        <f>C20+B20</f>
        <v>14333</v>
      </c>
      <c r="E20" s="94">
        <f>(D20/$D$8)</f>
        <v>0.007784791494899395</v>
      </c>
      <c r="F20" s="93">
        <v>0</v>
      </c>
      <c r="G20" s="92">
        <v>21047</v>
      </c>
      <c r="H20" s="92">
        <f>G20+F20</f>
        <v>21047</v>
      </c>
      <c r="I20" s="95">
        <f>(D20/H20-1)*100</f>
        <v>-31.900033258896755</v>
      </c>
      <c r="J20" s="93">
        <v>0</v>
      </c>
      <c r="K20" s="92">
        <v>103239</v>
      </c>
      <c r="L20" s="92">
        <f>K20+J20</f>
        <v>103239</v>
      </c>
      <c r="M20" s="94">
        <f>(L20/$L$8)</f>
        <v>0.008846034579213348</v>
      </c>
      <c r="N20" s="93">
        <v>0</v>
      </c>
      <c r="O20" s="92">
        <v>132699</v>
      </c>
      <c r="P20" s="92">
        <f>O20+N20</f>
        <v>132699</v>
      </c>
      <c r="Q20" s="432">
        <f>(L20/P20-1)*100</f>
        <v>-22.2006194470192</v>
      </c>
    </row>
    <row r="21" s="90" customFormat="1" ht="13.5">
      <c r="A21" s="89" t="s">
        <v>145</v>
      </c>
    </row>
    <row r="22" ht="14.25">
      <c r="A22" s="89" t="s">
        <v>0</v>
      </c>
    </row>
    <row r="25" ht="14.25">
      <c r="B25" s="489"/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1:Q65536 I21:I65536 Q3 I3 I5 Q5">
    <cfRule type="cellIs" priority="3" dxfId="93" operator="lessThan" stopIfTrue="1">
      <formula>0</formula>
    </cfRule>
  </conditionalFormatting>
  <conditionalFormatting sqref="Q8:Q20 I8:I20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8"/>
  <sheetViews>
    <sheetView showGridLines="0" zoomScale="90" zoomScaleNormal="90" zoomScalePageLayoutView="0" workbookViewId="0" topLeftCell="A1">
      <pane xSplit="22326" topLeftCell="A1" activePane="topLeft" state="split"/>
      <selection pane="topLeft" activeCell="D8" sqref="D8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28125" style="88" customWidth="1"/>
    <col min="3" max="3" width="11.8515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28125" style="88" customWidth="1"/>
    <col min="11" max="11" width="11.28125" style="88" customWidth="1"/>
    <col min="12" max="12" width="8.140625" style="88" bestFit="1" customWidth="1"/>
    <col min="13" max="13" width="10.28125" style="88" customWidth="1"/>
    <col min="14" max="14" width="9.00390625" style="88" customWidth="1"/>
    <col min="15" max="15" width="10.8515625" style="88" customWidth="1"/>
    <col min="16" max="16" width="7.8515625" style="88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42" t="s">
        <v>28</v>
      </c>
      <c r="O1" s="543"/>
      <c r="P1" s="543"/>
      <c r="Q1" s="544"/>
    </row>
    <row r="2" ht="7.5" customHeight="1" thickBot="1"/>
    <row r="3" spans="1:17" ht="24" customHeight="1">
      <c r="A3" s="550" t="s">
        <v>41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2"/>
    </row>
    <row r="4" spans="1:17" ht="16.5" customHeight="1" thickBot="1">
      <c r="A4" s="553" t="s">
        <v>38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5"/>
    </row>
    <row r="5" spans="1:17" ht="15" thickBot="1">
      <c r="A5" s="570" t="s">
        <v>37</v>
      </c>
      <c r="B5" s="565" t="s">
        <v>36</v>
      </c>
      <c r="C5" s="566"/>
      <c r="D5" s="566"/>
      <c r="E5" s="566"/>
      <c r="F5" s="567"/>
      <c r="G5" s="567"/>
      <c r="H5" s="567"/>
      <c r="I5" s="568"/>
      <c r="J5" s="566" t="s">
        <v>35</v>
      </c>
      <c r="K5" s="566"/>
      <c r="L5" s="566"/>
      <c r="M5" s="566"/>
      <c r="N5" s="566"/>
      <c r="O5" s="566"/>
      <c r="P5" s="566"/>
      <c r="Q5" s="569"/>
    </row>
    <row r="6" spans="1:17" s="115" customFormat="1" ht="25.5" customHeight="1" thickBot="1">
      <c r="A6" s="571"/>
      <c r="B6" s="562" t="s">
        <v>155</v>
      </c>
      <c r="C6" s="563"/>
      <c r="D6" s="564"/>
      <c r="E6" s="537" t="s">
        <v>34</v>
      </c>
      <c r="F6" s="562" t="s">
        <v>156</v>
      </c>
      <c r="G6" s="563"/>
      <c r="H6" s="564"/>
      <c r="I6" s="535" t="s">
        <v>33</v>
      </c>
      <c r="J6" s="562" t="s">
        <v>157</v>
      </c>
      <c r="K6" s="563"/>
      <c r="L6" s="564"/>
      <c r="M6" s="537" t="s">
        <v>34</v>
      </c>
      <c r="N6" s="562" t="s">
        <v>158</v>
      </c>
      <c r="O6" s="563"/>
      <c r="P6" s="564"/>
      <c r="Q6" s="537" t="s">
        <v>33</v>
      </c>
    </row>
    <row r="7" spans="1:17" s="110" customFormat="1" ht="15" thickBot="1">
      <c r="A7" s="572"/>
      <c r="B7" s="114" t="s">
        <v>22</v>
      </c>
      <c r="C7" s="111" t="s">
        <v>21</v>
      </c>
      <c r="D7" s="111" t="s">
        <v>17</v>
      </c>
      <c r="E7" s="538"/>
      <c r="F7" s="114" t="s">
        <v>22</v>
      </c>
      <c r="G7" s="112" t="s">
        <v>21</v>
      </c>
      <c r="H7" s="111" t="s">
        <v>17</v>
      </c>
      <c r="I7" s="536"/>
      <c r="J7" s="114" t="s">
        <v>22</v>
      </c>
      <c r="K7" s="111" t="s">
        <v>21</v>
      </c>
      <c r="L7" s="112" t="s">
        <v>17</v>
      </c>
      <c r="M7" s="538"/>
      <c r="N7" s="113" t="s">
        <v>22</v>
      </c>
      <c r="O7" s="112" t="s">
        <v>21</v>
      </c>
      <c r="P7" s="111" t="s">
        <v>17</v>
      </c>
      <c r="Q7" s="538"/>
    </row>
    <row r="8" spans="1:17" s="117" customFormat="1" ht="17.25" customHeight="1" thickBot="1">
      <c r="A8" s="122" t="s">
        <v>24</v>
      </c>
      <c r="B8" s="120">
        <f>SUM(B9:B25)</f>
        <v>12863.876000000004</v>
      </c>
      <c r="C8" s="119">
        <f>SUM(C9:C25)</f>
        <v>1137.2700000000002</v>
      </c>
      <c r="D8" s="119">
        <f>C8+B8</f>
        <v>14001.146000000004</v>
      </c>
      <c r="E8" s="121">
        <f>(D8/$D$8)</f>
        <v>1</v>
      </c>
      <c r="F8" s="120">
        <f>SUM(F9:F25)</f>
        <v>10698.716999999999</v>
      </c>
      <c r="G8" s="119">
        <f>SUM(G9:G25)</f>
        <v>1655.5049999999999</v>
      </c>
      <c r="H8" s="119">
        <f>G8+F8</f>
        <v>12354.221999999998</v>
      </c>
      <c r="I8" s="118">
        <f>(D8/H8-1)*100</f>
        <v>13.330859685053476</v>
      </c>
      <c r="J8" s="120">
        <f>SUM(J9:J25)</f>
        <v>82321.43500000006</v>
      </c>
      <c r="K8" s="119">
        <f>SUM(K9:K25)</f>
        <v>7782.527999999998</v>
      </c>
      <c r="L8" s="119">
        <f>K8+J8</f>
        <v>90103.96300000005</v>
      </c>
      <c r="M8" s="121">
        <f>(L8/$L$8)</f>
        <v>1</v>
      </c>
      <c r="N8" s="120">
        <f>SUM(N9:N25)</f>
        <v>73424.81500000002</v>
      </c>
      <c r="O8" s="119">
        <f>SUM(O9:O25)</f>
        <v>9253.780999999994</v>
      </c>
      <c r="P8" s="119">
        <f>O8+N8</f>
        <v>82678.596</v>
      </c>
      <c r="Q8" s="118">
        <f aca="true" t="shared" si="0" ref="Q8:Q22">(L8/P8-1)*100</f>
        <v>8.981002773680435</v>
      </c>
    </row>
    <row r="9" spans="1:17" s="91" customFormat="1" ht="17.25" customHeight="1" thickTop="1">
      <c r="A9" s="102" t="s">
        <v>159</v>
      </c>
      <c r="B9" s="99">
        <v>4618.102999999999</v>
      </c>
      <c r="C9" s="98">
        <v>205.78199999999998</v>
      </c>
      <c r="D9" s="98">
        <f>C9+B9</f>
        <v>4823.884999999999</v>
      </c>
      <c r="E9" s="100">
        <f>(D9/$D$8)</f>
        <v>0.34453501163404754</v>
      </c>
      <c r="F9" s="99">
        <v>4265.547000000002</v>
      </c>
      <c r="G9" s="98">
        <v>190.19599999999997</v>
      </c>
      <c r="H9" s="98">
        <f>G9+F9</f>
        <v>4455.743000000002</v>
      </c>
      <c r="I9" s="101">
        <f>(D9/H9-1)*100</f>
        <v>8.262191064430713</v>
      </c>
      <c r="J9" s="99">
        <v>30846.162000000015</v>
      </c>
      <c r="K9" s="98">
        <v>1516.7620000000002</v>
      </c>
      <c r="L9" s="98">
        <f>K9+J9</f>
        <v>32362.924000000014</v>
      </c>
      <c r="M9" s="100">
        <f>(L9/$L$8)</f>
        <v>0.35917314757842556</v>
      </c>
      <c r="N9" s="99">
        <v>28996.270999999997</v>
      </c>
      <c r="O9" s="98">
        <v>1454.0670000000002</v>
      </c>
      <c r="P9" s="98">
        <f>O9+N9</f>
        <v>30450.337999999996</v>
      </c>
      <c r="Q9" s="97">
        <f t="shared" si="0"/>
        <v>6.281000887412214</v>
      </c>
    </row>
    <row r="10" spans="1:17" s="91" customFormat="1" ht="17.25" customHeight="1">
      <c r="A10" s="102" t="s">
        <v>171</v>
      </c>
      <c r="B10" s="99">
        <v>2952.1940000000004</v>
      </c>
      <c r="C10" s="98">
        <v>0</v>
      </c>
      <c r="D10" s="98">
        <f>C10+B10</f>
        <v>2952.1940000000004</v>
      </c>
      <c r="E10" s="100">
        <f>(D10/$D$8)</f>
        <v>0.21085374011527339</v>
      </c>
      <c r="F10" s="99">
        <v>1127.913</v>
      </c>
      <c r="G10" s="98"/>
      <c r="H10" s="98">
        <f>G10+F10</f>
        <v>1127.913</v>
      </c>
      <c r="I10" s="101">
        <f>(D10/H10-1)*100</f>
        <v>161.73951359723668</v>
      </c>
      <c r="J10" s="99">
        <v>17689.518999999997</v>
      </c>
      <c r="K10" s="98"/>
      <c r="L10" s="98">
        <f>K10+J10</f>
        <v>17689.518999999997</v>
      </c>
      <c r="M10" s="100">
        <f>(L10/$L$8)</f>
        <v>0.1963234291925649</v>
      </c>
      <c r="N10" s="99">
        <v>11321.93</v>
      </c>
      <c r="O10" s="98"/>
      <c r="P10" s="98">
        <f>O10+N10</f>
        <v>11321.93</v>
      </c>
      <c r="Q10" s="97">
        <f t="shared" si="0"/>
        <v>56.24119739302395</v>
      </c>
    </row>
    <row r="11" spans="1:17" s="91" customFormat="1" ht="17.25" customHeight="1">
      <c r="A11" s="102" t="s">
        <v>160</v>
      </c>
      <c r="B11" s="99">
        <v>2075.8580000000015</v>
      </c>
      <c r="C11" s="98">
        <v>0</v>
      </c>
      <c r="D11" s="98">
        <f>C11+B11</f>
        <v>2075.8580000000015</v>
      </c>
      <c r="E11" s="100">
        <f>(D11/$D$8)</f>
        <v>0.14826343500739161</v>
      </c>
      <c r="F11" s="99">
        <v>1846.730999999999</v>
      </c>
      <c r="G11" s="98"/>
      <c r="H11" s="98">
        <f>G11+F11</f>
        <v>1846.730999999999</v>
      </c>
      <c r="I11" s="101">
        <f>(D11/H11-1)*100</f>
        <v>12.407167042736745</v>
      </c>
      <c r="J11" s="99">
        <v>12576.331000000051</v>
      </c>
      <c r="K11" s="98"/>
      <c r="L11" s="98">
        <f>K11+J11</f>
        <v>12576.331000000051</v>
      </c>
      <c r="M11" s="100">
        <f>(L11/$L$8)</f>
        <v>0.13957578092319917</v>
      </c>
      <c r="N11" s="99">
        <v>10568.344000000012</v>
      </c>
      <c r="O11" s="98"/>
      <c r="P11" s="98">
        <f>O11+N11</f>
        <v>10568.344000000012</v>
      </c>
      <c r="Q11" s="97">
        <f t="shared" si="0"/>
        <v>19.000015518041778</v>
      </c>
    </row>
    <row r="12" spans="1:17" s="91" customFormat="1" ht="17.25" customHeight="1">
      <c r="A12" s="102" t="s">
        <v>172</v>
      </c>
      <c r="B12" s="99">
        <v>1128.2880000000002</v>
      </c>
      <c r="C12" s="98">
        <v>0</v>
      </c>
      <c r="D12" s="98">
        <f aca="true" t="shared" si="1" ref="D12:D19">C12+B12</f>
        <v>1128.2880000000002</v>
      </c>
      <c r="E12" s="100">
        <f aca="true" t="shared" si="2" ref="E12:E19">(D12/$D$8)</f>
        <v>0.08058540350911275</v>
      </c>
      <c r="F12" s="99">
        <v>1758.529</v>
      </c>
      <c r="G12" s="98"/>
      <c r="H12" s="98">
        <f aca="true" t="shared" si="3" ref="H12:H19">G12+F12</f>
        <v>1758.529</v>
      </c>
      <c r="I12" s="101">
        <f aca="true" t="shared" si="4" ref="I12:I20">(D12/H12-1)*100</f>
        <v>-35.83910188572379</v>
      </c>
      <c r="J12" s="99">
        <v>7297.976999999995</v>
      </c>
      <c r="K12" s="98"/>
      <c r="L12" s="98">
        <f aca="true" t="shared" si="5" ref="L12:L19">K12+J12</f>
        <v>7297.976999999995</v>
      </c>
      <c r="M12" s="100">
        <f aca="true" t="shared" si="6" ref="M12:M19">(L12/$L$8)</f>
        <v>0.08099507232550905</v>
      </c>
      <c r="N12" s="99">
        <v>10370.072000000002</v>
      </c>
      <c r="O12" s="98"/>
      <c r="P12" s="98">
        <f aca="true" t="shared" si="7" ref="P12:P19">O12+N12</f>
        <v>10370.072000000002</v>
      </c>
      <c r="Q12" s="97">
        <f aca="true" t="shared" si="8" ref="Q12:Q19">(L12/P12-1)*100</f>
        <v>-29.624625557083938</v>
      </c>
    </row>
    <row r="13" spans="1:17" s="91" customFormat="1" ht="17.25" customHeight="1">
      <c r="A13" s="102" t="s">
        <v>173</v>
      </c>
      <c r="B13" s="99">
        <v>437.128</v>
      </c>
      <c r="C13" s="98">
        <v>0</v>
      </c>
      <c r="D13" s="98">
        <f t="shared" si="1"/>
        <v>437.128</v>
      </c>
      <c r="E13" s="100">
        <f t="shared" si="2"/>
        <v>0.031220872919973826</v>
      </c>
      <c r="F13" s="99">
        <v>250.39899999999997</v>
      </c>
      <c r="G13" s="98"/>
      <c r="H13" s="98">
        <f t="shared" si="3"/>
        <v>250.39899999999997</v>
      </c>
      <c r="I13" s="101">
        <f t="shared" si="4"/>
        <v>74.57258215887445</v>
      </c>
      <c r="J13" s="99">
        <v>2197.81</v>
      </c>
      <c r="K13" s="98"/>
      <c r="L13" s="98">
        <f t="shared" si="5"/>
        <v>2197.81</v>
      </c>
      <c r="M13" s="100">
        <f t="shared" si="6"/>
        <v>0.024391934903018626</v>
      </c>
      <c r="N13" s="99">
        <v>1309.4139999999998</v>
      </c>
      <c r="O13" s="98"/>
      <c r="P13" s="98">
        <f t="shared" si="7"/>
        <v>1309.4139999999998</v>
      </c>
      <c r="Q13" s="97">
        <f t="shared" si="8"/>
        <v>67.84683835670005</v>
      </c>
    </row>
    <row r="14" spans="1:17" s="91" customFormat="1" ht="17.25" customHeight="1">
      <c r="A14" s="102" t="s">
        <v>174</v>
      </c>
      <c r="B14" s="99">
        <v>348.52000000000004</v>
      </c>
      <c r="C14" s="98">
        <v>0</v>
      </c>
      <c r="D14" s="98">
        <f t="shared" si="1"/>
        <v>348.52000000000004</v>
      </c>
      <c r="E14" s="100">
        <f t="shared" si="2"/>
        <v>0.024892248105976462</v>
      </c>
      <c r="F14" s="99">
        <v>107.104</v>
      </c>
      <c r="G14" s="98"/>
      <c r="H14" s="98">
        <f t="shared" si="3"/>
        <v>107.104</v>
      </c>
      <c r="I14" s="101">
        <f t="shared" si="4"/>
        <v>225.40334628025101</v>
      </c>
      <c r="J14" s="99">
        <v>1475.2259999999992</v>
      </c>
      <c r="K14" s="98"/>
      <c r="L14" s="98">
        <f t="shared" si="5"/>
        <v>1475.2259999999992</v>
      </c>
      <c r="M14" s="100">
        <f t="shared" si="6"/>
        <v>0.01637248741212413</v>
      </c>
      <c r="N14" s="99">
        <v>940.2699999999998</v>
      </c>
      <c r="O14" s="98"/>
      <c r="P14" s="98">
        <f t="shared" si="7"/>
        <v>940.2699999999998</v>
      </c>
      <c r="Q14" s="97">
        <f t="shared" si="8"/>
        <v>56.8938709094196</v>
      </c>
    </row>
    <row r="15" spans="1:17" s="91" customFormat="1" ht="17.25" customHeight="1">
      <c r="A15" s="102" t="s">
        <v>175</v>
      </c>
      <c r="B15" s="99">
        <v>321.0999999999999</v>
      </c>
      <c r="C15" s="98">
        <v>0</v>
      </c>
      <c r="D15" s="98">
        <f t="shared" si="1"/>
        <v>321.0999999999999</v>
      </c>
      <c r="E15" s="100">
        <f t="shared" si="2"/>
        <v>0.022933836987343737</v>
      </c>
      <c r="F15" s="99">
        <v>292.3</v>
      </c>
      <c r="G15" s="98"/>
      <c r="H15" s="98">
        <f t="shared" si="3"/>
        <v>292.3</v>
      </c>
      <c r="I15" s="101">
        <f t="shared" si="4"/>
        <v>9.852890865549057</v>
      </c>
      <c r="J15" s="99">
        <v>1885.3999999999983</v>
      </c>
      <c r="K15" s="98"/>
      <c r="L15" s="98">
        <f t="shared" si="5"/>
        <v>1885.3999999999983</v>
      </c>
      <c r="M15" s="100">
        <f t="shared" si="6"/>
        <v>0.02092471781735058</v>
      </c>
      <c r="N15" s="99">
        <v>1700.499999999999</v>
      </c>
      <c r="O15" s="98"/>
      <c r="P15" s="98">
        <f t="shared" si="7"/>
        <v>1700.499999999999</v>
      </c>
      <c r="Q15" s="97">
        <f t="shared" si="8"/>
        <v>10.873272566892055</v>
      </c>
    </row>
    <row r="16" spans="1:17" s="91" customFormat="1" ht="17.25" customHeight="1">
      <c r="A16" s="102" t="s">
        <v>176</v>
      </c>
      <c r="B16" s="99">
        <v>245.00600000000003</v>
      </c>
      <c r="C16" s="98">
        <v>0</v>
      </c>
      <c r="D16" s="98">
        <f t="shared" si="1"/>
        <v>245.00600000000003</v>
      </c>
      <c r="E16" s="100">
        <f t="shared" si="2"/>
        <v>0.017498996153600566</v>
      </c>
      <c r="F16" s="99">
        <v>79.57300000000001</v>
      </c>
      <c r="G16" s="98"/>
      <c r="H16" s="98">
        <f t="shared" si="3"/>
        <v>79.57300000000001</v>
      </c>
      <c r="I16" s="101">
        <f t="shared" si="4"/>
        <v>207.90092116672741</v>
      </c>
      <c r="J16" s="99">
        <v>3166.543</v>
      </c>
      <c r="K16" s="98"/>
      <c r="L16" s="98">
        <f t="shared" si="5"/>
        <v>3166.543</v>
      </c>
      <c r="M16" s="100">
        <f t="shared" si="6"/>
        <v>0.035143215620826784</v>
      </c>
      <c r="N16" s="99">
        <v>1449.1800000000005</v>
      </c>
      <c r="O16" s="98"/>
      <c r="P16" s="98">
        <f t="shared" si="7"/>
        <v>1449.1800000000005</v>
      </c>
      <c r="Q16" s="97">
        <f t="shared" si="8"/>
        <v>118.50584468458018</v>
      </c>
    </row>
    <row r="17" spans="1:17" s="91" customFormat="1" ht="17.25" customHeight="1">
      <c r="A17" s="102" t="s">
        <v>162</v>
      </c>
      <c r="B17" s="99">
        <v>224.03</v>
      </c>
      <c r="C17" s="98">
        <v>0.011</v>
      </c>
      <c r="D17" s="98">
        <f t="shared" si="1"/>
        <v>224.041</v>
      </c>
      <c r="E17" s="100">
        <f t="shared" si="2"/>
        <v>0.016001618724638678</v>
      </c>
      <c r="F17" s="99">
        <v>76.85699999999999</v>
      </c>
      <c r="G17" s="98"/>
      <c r="H17" s="98">
        <f t="shared" si="3"/>
        <v>76.85699999999999</v>
      </c>
      <c r="I17" s="101">
        <f t="shared" si="4"/>
        <v>191.50370167974296</v>
      </c>
      <c r="J17" s="99">
        <v>1501.0489999999998</v>
      </c>
      <c r="K17" s="98">
        <v>1.358</v>
      </c>
      <c r="L17" s="98">
        <f t="shared" si="5"/>
        <v>1502.4069999999997</v>
      </c>
      <c r="M17" s="100">
        <f t="shared" si="6"/>
        <v>0.01667415005930426</v>
      </c>
      <c r="N17" s="99">
        <v>548.7910000000004</v>
      </c>
      <c r="O17" s="98">
        <v>0.645</v>
      </c>
      <c r="P17" s="98">
        <f t="shared" si="7"/>
        <v>549.4360000000004</v>
      </c>
      <c r="Q17" s="97">
        <f t="shared" si="8"/>
        <v>173.4453148319365</v>
      </c>
    </row>
    <row r="18" spans="1:17" s="91" customFormat="1" ht="17.25" customHeight="1">
      <c r="A18" s="102" t="s">
        <v>166</v>
      </c>
      <c r="B18" s="99">
        <v>0</v>
      </c>
      <c r="C18" s="98">
        <v>215.34700000000004</v>
      </c>
      <c r="D18" s="98">
        <f t="shared" si="1"/>
        <v>215.34700000000004</v>
      </c>
      <c r="E18" s="100">
        <f t="shared" si="2"/>
        <v>0.015380669553763668</v>
      </c>
      <c r="F18" s="99"/>
      <c r="G18" s="98">
        <v>327.36899999999997</v>
      </c>
      <c r="H18" s="98">
        <f t="shared" si="3"/>
        <v>327.36899999999997</v>
      </c>
      <c r="I18" s="101">
        <f t="shared" si="4"/>
        <v>-34.21887839105106</v>
      </c>
      <c r="J18" s="99"/>
      <c r="K18" s="98">
        <v>1365.2630000000004</v>
      </c>
      <c r="L18" s="98">
        <f t="shared" si="5"/>
        <v>1365.2630000000004</v>
      </c>
      <c r="M18" s="100">
        <f t="shared" si="6"/>
        <v>0.015152086040877023</v>
      </c>
      <c r="N18" s="99"/>
      <c r="O18" s="98">
        <v>1788.6309999999944</v>
      </c>
      <c r="P18" s="98">
        <f t="shared" si="7"/>
        <v>1788.6309999999944</v>
      </c>
      <c r="Q18" s="97">
        <f t="shared" si="8"/>
        <v>-23.669946456255953</v>
      </c>
    </row>
    <row r="19" spans="1:17" s="91" customFormat="1" ht="17.25" customHeight="1">
      <c r="A19" s="102" t="s">
        <v>177</v>
      </c>
      <c r="B19" s="99">
        <v>210.29</v>
      </c>
      <c r="C19" s="98">
        <v>0</v>
      </c>
      <c r="D19" s="98">
        <f t="shared" si="1"/>
        <v>210.29</v>
      </c>
      <c r="E19" s="100">
        <f t="shared" si="2"/>
        <v>0.015019484833598617</v>
      </c>
      <c r="F19" s="99">
        <v>244.733</v>
      </c>
      <c r="G19" s="98"/>
      <c r="H19" s="98">
        <f t="shared" si="3"/>
        <v>244.733</v>
      </c>
      <c r="I19" s="101">
        <f t="shared" si="4"/>
        <v>-14.073704813000298</v>
      </c>
      <c r="J19" s="99">
        <v>817.4579999999999</v>
      </c>
      <c r="K19" s="98"/>
      <c r="L19" s="98">
        <f t="shared" si="5"/>
        <v>817.4579999999999</v>
      </c>
      <c r="M19" s="100">
        <f t="shared" si="6"/>
        <v>0.009072386749515106</v>
      </c>
      <c r="N19" s="99">
        <v>650.153</v>
      </c>
      <c r="O19" s="98"/>
      <c r="P19" s="98">
        <f t="shared" si="7"/>
        <v>650.153</v>
      </c>
      <c r="Q19" s="97">
        <f t="shared" si="8"/>
        <v>25.733173576065926</v>
      </c>
    </row>
    <row r="20" spans="1:17" s="91" customFormat="1" ht="17.25" customHeight="1">
      <c r="A20" s="102" t="s">
        <v>178</v>
      </c>
      <c r="B20" s="99">
        <v>0</v>
      </c>
      <c r="C20" s="98">
        <v>190.85500000000002</v>
      </c>
      <c r="D20" s="98">
        <f aca="true" t="shared" si="9" ref="D20:D25">C20+B20</f>
        <v>190.85500000000002</v>
      </c>
      <c r="E20" s="100">
        <f aca="true" t="shared" si="10" ref="E20:E25">(D20/$D$8)</f>
        <v>0.01363138417383834</v>
      </c>
      <c r="F20" s="99"/>
      <c r="G20" s="98">
        <v>305.699</v>
      </c>
      <c r="H20" s="98">
        <f aca="true" t="shared" si="11" ref="H20:H25">G20+F20</f>
        <v>305.699</v>
      </c>
      <c r="I20" s="101">
        <f t="shared" si="4"/>
        <v>-37.56767277616216</v>
      </c>
      <c r="J20" s="99"/>
      <c r="K20" s="98">
        <v>1679.260999999999</v>
      </c>
      <c r="L20" s="98">
        <f aca="true" t="shared" si="12" ref="L20:L25">K20+J20</f>
        <v>1679.260999999999</v>
      </c>
      <c r="M20" s="100">
        <f aca="true" t="shared" si="13" ref="M20:M25">(L20/$L$8)</f>
        <v>0.018636927212624357</v>
      </c>
      <c r="N20" s="99"/>
      <c r="O20" s="98">
        <v>2715.7449999999994</v>
      </c>
      <c r="P20" s="98">
        <f aca="true" t="shared" si="14" ref="P20:P25">O20+N20</f>
        <v>2715.7449999999994</v>
      </c>
      <c r="Q20" s="97">
        <f t="shared" si="0"/>
        <v>-38.16573352800062</v>
      </c>
    </row>
    <row r="21" spans="1:17" s="91" customFormat="1" ht="17.25" customHeight="1">
      <c r="A21" s="102" t="s">
        <v>164</v>
      </c>
      <c r="B21" s="99">
        <v>169.346</v>
      </c>
      <c r="C21" s="98">
        <v>0</v>
      </c>
      <c r="D21" s="98">
        <f t="shared" si="9"/>
        <v>169.346</v>
      </c>
      <c r="E21" s="100">
        <f t="shared" si="10"/>
        <v>0.012095152782493658</v>
      </c>
      <c r="F21" s="99">
        <v>450.67800000000005</v>
      </c>
      <c r="G21" s="98"/>
      <c r="H21" s="98">
        <f t="shared" si="11"/>
        <v>450.67800000000005</v>
      </c>
      <c r="I21" s="101">
        <f>(D21/H21-1)*100</f>
        <v>-62.42416980638061</v>
      </c>
      <c r="J21" s="99">
        <v>2071.344000000001</v>
      </c>
      <c r="K21" s="98"/>
      <c r="L21" s="98">
        <f t="shared" si="12"/>
        <v>2071.344000000001</v>
      </c>
      <c r="M21" s="100">
        <f t="shared" si="13"/>
        <v>0.022988378435696552</v>
      </c>
      <c r="N21" s="99">
        <v>3909.6629999999986</v>
      </c>
      <c r="O21" s="98"/>
      <c r="P21" s="98">
        <f t="shared" si="14"/>
        <v>3909.6629999999986</v>
      </c>
      <c r="Q21" s="97">
        <f t="shared" si="0"/>
        <v>-47.01988381095757</v>
      </c>
    </row>
    <row r="22" spans="1:17" s="91" customFormat="1" ht="17.25" customHeight="1">
      <c r="A22" s="102" t="s">
        <v>179</v>
      </c>
      <c r="B22" s="99">
        <v>95.90599999999999</v>
      </c>
      <c r="C22" s="98">
        <v>0</v>
      </c>
      <c r="D22" s="98">
        <f t="shared" si="9"/>
        <v>95.90599999999999</v>
      </c>
      <c r="E22" s="100">
        <f t="shared" si="10"/>
        <v>0.0068498678608165334</v>
      </c>
      <c r="F22" s="99">
        <v>83.58500000000002</v>
      </c>
      <c r="G22" s="98"/>
      <c r="H22" s="98">
        <f t="shared" si="11"/>
        <v>83.58500000000002</v>
      </c>
      <c r="I22" s="101">
        <f>(D22/H22-1)*100</f>
        <v>14.740683136926446</v>
      </c>
      <c r="J22" s="99">
        <v>498.3310000000001</v>
      </c>
      <c r="K22" s="98"/>
      <c r="L22" s="98">
        <f t="shared" si="12"/>
        <v>498.3310000000001</v>
      </c>
      <c r="M22" s="100">
        <f t="shared" si="13"/>
        <v>0.005530622443321386</v>
      </c>
      <c r="N22" s="99">
        <v>1020.5809999999997</v>
      </c>
      <c r="O22" s="98"/>
      <c r="P22" s="98">
        <f t="shared" si="14"/>
        <v>1020.5809999999997</v>
      </c>
      <c r="Q22" s="97">
        <f t="shared" si="0"/>
        <v>-51.17183251500859</v>
      </c>
    </row>
    <row r="23" spans="1:17" s="91" customFormat="1" ht="17.25" customHeight="1">
      <c r="A23" s="475" t="s">
        <v>180</v>
      </c>
      <c r="B23" s="476">
        <v>0</v>
      </c>
      <c r="C23" s="477">
        <v>82.93500000000002</v>
      </c>
      <c r="D23" s="477">
        <f t="shared" si="9"/>
        <v>82.93500000000002</v>
      </c>
      <c r="E23" s="478">
        <f t="shared" si="10"/>
        <v>0.005923443695251802</v>
      </c>
      <c r="F23" s="476"/>
      <c r="G23" s="477">
        <v>52.85500000000001</v>
      </c>
      <c r="H23" s="477">
        <f t="shared" si="11"/>
        <v>52.85500000000001</v>
      </c>
      <c r="I23" s="479">
        <f>(D23/H23-1)*100</f>
        <v>56.91041528710623</v>
      </c>
      <c r="J23" s="476"/>
      <c r="K23" s="477">
        <v>402.8939999999996</v>
      </c>
      <c r="L23" s="477">
        <f t="shared" si="12"/>
        <v>402.8939999999996</v>
      </c>
      <c r="M23" s="478">
        <f t="shared" si="13"/>
        <v>0.004471434846877927</v>
      </c>
      <c r="N23" s="476"/>
      <c r="O23" s="477">
        <v>175.324</v>
      </c>
      <c r="P23" s="477">
        <f t="shared" si="14"/>
        <v>175.324</v>
      </c>
      <c r="Q23" s="480">
        <f>(L23/P23-1)*100</f>
        <v>129.7996851543426</v>
      </c>
    </row>
    <row r="24" spans="1:17" s="91" customFormat="1" ht="17.25" customHeight="1">
      <c r="A24" s="102" t="s">
        <v>169</v>
      </c>
      <c r="B24" s="99">
        <v>0</v>
      </c>
      <c r="C24" s="98">
        <v>66.452</v>
      </c>
      <c r="D24" s="98">
        <f t="shared" si="9"/>
        <v>66.452</v>
      </c>
      <c r="E24" s="100">
        <f t="shared" si="10"/>
        <v>0.004746182919598151</v>
      </c>
      <c r="F24" s="99"/>
      <c r="G24" s="98">
        <v>92.61299999999999</v>
      </c>
      <c r="H24" s="98">
        <f t="shared" si="11"/>
        <v>92.61299999999999</v>
      </c>
      <c r="I24" s="101">
        <f>(D24/H24-1)*100</f>
        <v>-28.247654217010563</v>
      </c>
      <c r="J24" s="99"/>
      <c r="K24" s="98">
        <v>350.80699999999985</v>
      </c>
      <c r="L24" s="98">
        <f t="shared" si="12"/>
        <v>350.80699999999985</v>
      </c>
      <c r="M24" s="100">
        <f t="shared" si="13"/>
        <v>0.0038933581645015955</v>
      </c>
      <c r="N24" s="99"/>
      <c r="O24" s="98">
        <v>601.3579999999998</v>
      </c>
      <c r="P24" s="98">
        <f t="shared" si="14"/>
        <v>601.3579999999998</v>
      </c>
      <c r="Q24" s="97">
        <f>(L24/P24-1)*100</f>
        <v>-41.66420002727161</v>
      </c>
    </row>
    <row r="25" spans="1:17" s="91" customFormat="1" ht="17.25" customHeight="1" thickBot="1">
      <c r="A25" s="96" t="s">
        <v>170</v>
      </c>
      <c r="B25" s="93">
        <v>38.107</v>
      </c>
      <c r="C25" s="92">
        <v>375.8880000000001</v>
      </c>
      <c r="D25" s="92">
        <f t="shared" si="9"/>
        <v>413.9950000000001</v>
      </c>
      <c r="E25" s="94">
        <f t="shared" si="10"/>
        <v>0.02956865102328052</v>
      </c>
      <c r="F25" s="93">
        <v>114.76799999999999</v>
      </c>
      <c r="G25" s="92">
        <v>686.773</v>
      </c>
      <c r="H25" s="92">
        <f t="shared" si="11"/>
        <v>801.541</v>
      </c>
      <c r="I25" s="95">
        <f>(D25/H25-1)*100</f>
        <v>-48.35011558984505</v>
      </c>
      <c r="J25" s="93">
        <v>298.2850000000001</v>
      </c>
      <c r="K25" s="92">
        <v>2466.1829999999986</v>
      </c>
      <c r="L25" s="92">
        <f t="shared" si="12"/>
        <v>2764.467999999999</v>
      </c>
      <c r="M25" s="94">
        <f t="shared" si="13"/>
        <v>0.03068087027426305</v>
      </c>
      <c r="N25" s="93">
        <v>639.6460000000001</v>
      </c>
      <c r="O25" s="92">
        <v>2518.0109999999995</v>
      </c>
      <c r="P25" s="92">
        <f t="shared" si="14"/>
        <v>3157.6569999999997</v>
      </c>
      <c r="Q25" s="432">
        <f>(L25/P25-1)*100</f>
        <v>-12.45192242222638</v>
      </c>
    </row>
    <row r="26" s="90" customFormat="1" ht="14.25">
      <c r="A26" s="116" t="s">
        <v>145</v>
      </c>
    </row>
    <row r="27" ht="14.25">
      <c r="A27" s="116" t="s">
        <v>40</v>
      </c>
    </row>
    <row r="28" ht="14.25">
      <c r="A28" s="88" t="s">
        <v>29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6:Q65536 I26:I65536 Q3 I3">
    <cfRule type="cellIs" priority="8" dxfId="93" operator="lessThan" stopIfTrue="1">
      <formula>0</formula>
    </cfRule>
  </conditionalFormatting>
  <conditionalFormatting sqref="Q8:Q25 I8:I25">
    <cfRule type="cellIs" priority="9" dxfId="93" operator="lessThan" stopIfTrue="1">
      <formula>0</formula>
    </cfRule>
    <cfRule type="cellIs" priority="10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9"/>
  <sheetViews>
    <sheetView showGridLines="0" zoomScale="80" zoomScaleNormal="80" zoomScalePageLayoutView="0" workbookViewId="0" topLeftCell="A1">
      <selection activeCell="T10" sqref="T10:W37"/>
    </sheetView>
  </sheetViews>
  <sheetFormatPr defaultColWidth="8.00390625" defaultRowHeight="15"/>
  <cols>
    <col min="1" max="1" width="29.8515625" style="123" customWidth="1"/>
    <col min="2" max="2" width="10.7109375" style="123" bestFit="1" customWidth="1"/>
    <col min="3" max="3" width="12.28125" style="123" bestFit="1" customWidth="1"/>
    <col min="4" max="4" width="9.7109375" style="123" bestFit="1" customWidth="1"/>
    <col min="5" max="5" width="11.7109375" style="123" bestFit="1" customWidth="1"/>
    <col min="6" max="6" width="11.7109375" style="123" customWidth="1"/>
    <col min="7" max="7" width="10.7109375" style="123" customWidth="1"/>
    <col min="8" max="8" width="10.28125" style="123" bestFit="1" customWidth="1"/>
    <col min="9" max="9" width="11.7109375" style="123" bestFit="1" customWidth="1"/>
    <col min="10" max="10" width="9.7109375" style="123" bestFit="1" customWidth="1"/>
    <col min="11" max="11" width="11.7109375" style="123" bestFit="1" customWidth="1"/>
    <col min="12" max="12" width="10.8515625" style="123" customWidth="1"/>
    <col min="13" max="13" width="9.28125" style="123" customWidth="1"/>
    <col min="14" max="14" width="11.140625" style="123" customWidth="1"/>
    <col min="15" max="15" width="12.28125" style="123" bestFit="1" customWidth="1"/>
    <col min="16" max="16" width="9.28125" style="123" customWidth="1"/>
    <col min="17" max="17" width="10.7109375" style="123" bestFit="1" customWidth="1"/>
    <col min="18" max="18" width="12.7109375" style="123" bestFit="1" customWidth="1"/>
    <col min="19" max="19" width="10.140625" style="123" customWidth="1"/>
    <col min="20" max="21" width="11.140625" style="123" bestFit="1" customWidth="1"/>
    <col min="22" max="23" width="10.28125" style="123" customWidth="1"/>
    <col min="24" max="24" width="12.7109375" style="123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87" t="s">
        <v>28</v>
      </c>
      <c r="Y1" s="588"/>
    </row>
    <row r="2" ht="5.25" customHeight="1" thickBot="1"/>
    <row r="3" spans="1:25" ht="24" customHeight="1" thickTop="1">
      <c r="A3" s="589" t="s">
        <v>46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1"/>
    </row>
    <row r="4" spans="1:25" ht="21" customHeight="1" thickBot="1">
      <c r="A4" s="601" t="s">
        <v>45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3"/>
    </row>
    <row r="5" spans="1:25" s="169" customFormat="1" ht="19.5" customHeight="1" thickBot="1" thickTop="1">
      <c r="A5" s="592" t="s">
        <v>44</v>
      </c>
      <c r="B5" s="578" t="s">
        <v>36</v>
      </c>
      <c r="C5" s="579"/>
      <c r="D5" s="579"/>
      <c r="E5" s="579"/>
      <c r="F5" s="579"/>
      <c r="G5" s="579"/>
      <c r="H5" s="579"/>
      <c r="I5" s="579"/>
      <c r="J5" s="580"/>
      <c r="K5" s="580"/>
      <c r="L5" s="580"/>
      <c r="M5" s="581"/>
      <c r="N5" s="582" t="s">
        <v>35</v>
      </c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81"/>
    </row>
    <row r="6" spans="1:25" s="168" customFormat="1" ht="26.25" customHeight="1" thickBot="1">
      <c r="A6" s="593"/>
      <c r="B6" s="585" t="s">
        <v>155</v>
      </c>
      <c r="C6" s="574"/>
      <c r="D6" s="574"/>
      <c r="E6" s="574"/>
      <c r="F6" s="586"/>
      <c r="G6" s="575" t="s">
        <v>34</v>
      </c>
      <c r="H6" s="585" t="s">
        <v>156</v>
      </c>
      <c r="I6" s="574"/>
      <c r="J6" s="574"/>
      <c r="K6" s="574"/>
      <c r="L6" s="586"/>
      <c r="M6" s="575" t="s">
        <v>33</v>
      </c>
      <c r="N6" s="573" t="s">
        <v>157</v>
      </c>
      <c r="O6" s="574"/>
      <c r="P6" s="574"/>
      <c r="Q6" s="574"/>
      <c r="R6" s="574"/>
      <c r="S6" s="575" t="s">
        <v>34</v>
      </c>
      <c r="T6" s="573" t="s">
        <v>158</v>
      </c>
      <c r="U6" s="574"/>
      <c r="V6" s="574"/>
      <c r="W6" s="574"/>
      <c r="X6" s="574"/>
      <c r="Y6" s="575" t="s">
        <v>33</v>
      </c>
    </row>
    <row r="7" spans="1:25" s="163" customFormat="1" ht="26.25" customHeight="1">
      <c r="A7" s="594"/>
      <c r="B7" s="598" t="s">
        <v>22</v>
      </c>
      <c r="C7" s="599"/>
      <c r="D7" s="596" t="s">
        <v>21</v>
      </c>
      <c r="E7" s="597"/>
      <c r="F7" s="583" t="s">
        <v>17</v>
      </c>
      <c r="G7" s="576"/>
      <c r="H7" s="598" t="s">
        <v>22</v>
      </c>
      <c r="I7" s="599"/>
      <c r="J7" s="596" t="s">
        <v>21</v>
      </c>
      <c r="K7" s="597"/>
      <c r="L7" s="583" t="s">
        <v>17</v>
      </c>
      <c r="M7" s="576"/>
      <c r="N7" s="599" t="s">
        <v>22</v>
      </c>
      <c r="O7" s="599"/>
      <c r="P7" s="604" t="s">
        <v>21</v>
      </c>
      <c r="Q7" s="599"/>
      <c r="R7" s="583" t="s">
        <v>17</v>
      </c>
      <c r="S7" s="576"/>
      <c r="T7" s="605" t="s">
        <v>22</v>
      </c>
      <c r="U7" s="597"/>
      <c r="V7" s="596" t="s">
        <v>21</v>
      </c>
      <c r="W7" s="600"/>
      <c r="X7" s="583" t="s">
        <v>17</v>
      </c>
      <c r="Y7" s="576"/>
    </row>
    <row r="8" spans="1:25" s="163" customFormat="1" ht="31.5" thickBot="1">
      <c r="A8" s="595"/>
      <c r="B8" s="166" t="s">
        <v>19</v>
      </c>
      <c r="C8" s="164" t="s">
        <v>18</v>
      </c>
      <c r="D8" s="165" t="s">
        <v>19</v>
      </c>
      <c r="E8" s="164" t="s">
        <v>18</v>
      </c>
      <c r="F8" s="584"/>
      <c r="G8" s="577"/>
      <c r="H8" s="166" t="s">
        <v>19</v>
      </c>
      <c r="I8" s="164" t="s">
        <v>18</v>
      </c>
      <c r="J8" s="165" t="s">
        <v>19</v>
      </c>
      <c r="K8" s="164" t="s">
        <v>18</v>
      </c>
      <c r="L8" s="584"/>
      <c r="M8" s="577"/>
      <c r="N8" s="167" t="s">
        <v>19</v>
      </c>
      <c r="O8" s="164" t="s">
        <v>18</v>
      </c>
      <c r="P8" s="165" t="s">
        <v>19</v>
      </c>
      <c r="Q8" s="164" t="s">
        <v>18</v>
      </c>
      <c r="R8" s="584"/>
      <c r="S8" s="577"/>
      <c r="T8" s="166" t="s">
        <v>19</v>
      </c>
      <c r="U8" s="164" t="s">
        <v>18</v>
      </c>
      <c r="V8" s="165" t="s">
        <v>19</v>
      </c>
      <c r="W8" s="164" t="s">
        <v>18</v>
      </c>
      <c r="X8" s="584"/>
      <c r="Y8" s="577"/>
    </row>
    <row r="9" spans="1:25" s="152" customFormat="1" ht="18" customHeight="1" thickBot="1" thickTop="1">
      <c r="A9" s="162" t="s">
        <v>24</v>
      </c>
      <c r="B9" s="161">
        <f>SUM(B10:B37)</f>
        <v>426675</v>
      </c>
      <c r="C9" s="155">
        <f>SUM(C10:C37)</f>
        <v>488006</v>
      </c>
      <c r="D9" s="156">
        <f>SUM(D10:D37)</f>
        <v>2473</v>
      </c>
      <c r="E9" s="155">
        <f>SUM(E10:E37)</f>
        <v>3583</v>
      </c>
      <c r="F9" s="154">
        <f aca="true" t="shared" si="0" ref="F9:F37">SUM(B9:E9)</f>
        <v>920737</v>
      </c>
      <c r="G9" s="158">
        <f aca="true" t="shared" si="1" ref="G9:G37">F9/$F$9</f>
        <v>1</v>
      </c>
      <c r="H9" s="157">
        <f>SUM(H10:H37)</f>
        <v>391490</v>
      </c>
      <c r="I9" s="155">
        <f>SUM(I10:I37)</f>
        <v>442951</v>
      </c>
      <c r="J9" s="156">
        <f>SUM(J10:J37)</f>
        <v>4345</v>
      </c>
      <c r="K9" s="155">
        <f>SUM(K10:K37)</f>
        <v>4904</v>
      </c>
      <c r="L9" s="154">
        <f aca="true" t="shared" si="2" ref="L9:L37">SUM(H9:K9)</f>
        <v>843690</v>
      </c>
      <c r="M9" s="160">
        <f aca="true" t="shared" si="3" ref="M9:M37">IF(ISERROR(F9/L9-1),"         /0",(F9/L9-1))</f>
        <v>0.09132145693323368</v>
      </c>
      <c r="N9" s="159">
        <f>SUM(N10:N37)</f>
        <v>2747243</v>
      </c>
      <c r="O9" s="155">
        <f>SUM(O10:O37)</f>
        <v>2690685</v>
      </c>
      <c r="P9" s="156">
        <f>SUM(P10:P37)</f>
        <v>27321</v>
      </c>
      <c r="Q9" s="155">
        <f>SUM(Q10:Q37)</f>
        <v>25204</v>
      </c>
      <c r="R9" s="154">
        <f aca="true" t="shared" si="4" ref="R9:R37">SUM(N9:Q9)</f>
        <v>5490453</v>
      </c>
      <c r="S9" s="158">
        <f aca="true" t="shared" si="5" ref="S9:S37">R9/$R$9</f>
        <v>1</v>
      </c>
      <c r="T9" s="157">
        <f>SUM(T10:T37)</f>
        <v>2484001</v>
      </c>
      <c r="U9" s="155">
        <f>SUM(U10:U37)</f>
        <v>2421648</v>
      </c>
      <c r="V9" s="156">
        <f>SUM(V10:V37)</f>
        <v>29625</v>
      </c>
      <c r="W9" s="155">
        <f>SUM(W10:W37)</f>
        <v>30387</v>
      </c>
      <c r="X9" s="154">
        <f aca="true" t="shared" si="6" ref="X9:X37">SUM(T9:W9)</f>
        <v>4965661</v>
      </c>
      <c r="Y9" s="153">
        <f>IF(ISERROR(R9/X9-1),"         /0",(R9/X9-1))</f>
        <v>0.10568421807288098</v>
      </c>
    </row>
    <row r="10" spans="1:25" ht="19.5" customHeight="1" thickTop="1">
      <c r="A10" s="151" t="s">
        <v>159</v>
      </c>
      <c r="B10" s="149">
        <v>130594</v>
      </c>
      <c r="C10" s="145">
        <v>147458</v>
      </c>
      <c r="D10" s="146">
        <v>2367</v>
      </c>
      <c r="E10" s="145">
        <v>3482</v>
      </c>
      <c r="F10" s="144">
        <f t="shared" si="0"/>
        <v>283901</v>
      </c>
      <c r="G10" s="148">
        <f t="shared" si="1"/>
        <v>0.30834103549656416</v>
      </c>
      <c r="H10" s="147">
        <v>126396</v>
      </c>
      <c r="I10" s="145">
        <v>144358</v>
      </c>
      <c r="J10" s="146">
        <v>3509</v>
      </c>
      <c r="K10" s="145">
        <v>4030</v>
      </c>
      <c r="L10" s="144">
        <f t="shared" si="2"/>
        <v>278293</v>
      </c>
      <c r="M10" s="150">
        <f t="shared" si="3"/>
        <v>0.020151423140359226</v>
      </c>
      <c r="N10" s="149">
        <v>843082</v>
      </c>
      <c r="O10" s="145">
        <v>830189</v>
      </c>
      <c r="P10" s="146">
        <v>22684</v>
      </c>
      <c r="Q10" s="145">
        <v>20457</v>
      </c>
      <c r="R10" s="144">
        <f t="shared" si="4"/>
        <v>1716412</v>
      </c>
      <c r="S10" s="148">
        <f t="shared" si="5"/>
        <v>0.3126175563291408</v>
      </c>
      <c r="T10" s="147">
        <v>851057</v>
      </c>
      <c r="U10" s="145">
        <v>849263</v>
      </c>
      <c r="V10" s="146">
        <v>23783</v>
      </c>
      <c r="W10" s="145">
        <v>24107</v>
      </c>
      <c r="X10" s="144">
        <f t="shared" si="6"/>
        <v>1748210</v>
      </c>
      <c r="Y10" s="143">
        <f aca="true" t="shared" si="7" ref="Y10:Y37">IF(ISERROR(R10/X10-1),"         /0",IF(R10/X10&gt;5,"  *  ",(R10/X10-1)))</f>
        <v>-0.018188890350701592</v>
      </c>
    </row>
    <row r="11" spans="1:25" ht="19.5" customHeight="1">
      <c r="A11" s="142" t="s">
        <v>164</v>
      </c>
      <c r="B11" s="140">
        <v>66463</v>
      </c>
      <c r="C11" s="136">
        <v>77871</v>
      </c>
      <c r="D11" s="137">
        <v>0</v>
      </c>
      <c r="E11" s="136">
        <v>0</v>
      </c>
      <c r="F11" s="135">
        <f t="shared" si="0"/>
        <v>144334</v>
      </c>
      <c r="G11" s="139">
        <f t="shared" si="1"/>
        <v>0.1567592048543721</v>
      </c>
      <c r="H11" s="138">
        <v>53913</v>
      </c>
      <c r="I11" s="136">
        <v>63359</v>
      </c>
      <c r="J11" s="137">
        <v>96</v>
      </c>
      <c r="K11" s="136">
        <v>197</v>
      </c>
      <c r="L11" s="135">
        <f t="shared" si="2"/>
        <v>117565</v>
      </c>
      <c r="M11" s="141">
        <f t="shared" si="3"/>
        <v>0.22769531748394511</v>
      </c>
      <c r="N11" s="140">
        <v>435233</v>
      </c>
      <c r="O11" s="136">
        <v>412209</v>
      </c>
      <c r="P11" s="137">
        <v>449</v>
      </c>
      <c r="Q11" s="136">
        <v>753</v>
      </c>
      <c r="R11" s="135">
        <f t="shared" si="4"/>
        <v>848644</v>
      </c>
      <c r="S11" s="139">
        <f t="shared" si="5"/>
        <v>0.15456720966375634</v>
      </c>
      <c r="T11" s="138">
        <v>356748</v>
      </c>
      <c r="U11" s="136">
        <v>342733</v>
      </c>
      <c r="V11" s="137">
        <v>1561</v>
      </c>
      <c r="W11" s="136">
        <v>1794</v>
      </c>
      <c r="X11" s="135">
        <f t="shared" si="6"/>
        <v>702836</v>
      </c>
      <c r="Y11" s="134">
        <f t="shared" si="7"/>
        <v>0.2074566470698711</v>
      </c>
    </row>
    <row r="12" spans="1:25" ht="19.5" customHeight="1">
      <c r="A12" s="142" t="s">
        <v>181</v>
      </c>
      <c r="B12" s="140">
        <v>29786</v>
      </c>
      <c r="C12" s="136">
        <v>32668</v>
      </c>
      <c r="D12" s="137">
        <v>0</v>
      </c>
      <c r="E12" s="136">
        <v>0</v>
      </c>
      <c r="F12" s="135">
        <f>SUM(B12:E12)</f>
        <v>62454</v>
      </c>
      <c r="G12" s="139">
        <f aca="true" t="shared" si="8" ref="G12:G20">F12/$F$9</f>
        <v>0.06783044452433214</v>
      </c>
      <c r="H12" s="138">
        <v>25628</v>
      </c>
      <c r="I12" s="136">
        <v>30090</v>
      </c>
      <c r="J12" s="137"/>
      <c r="K12" s="136"/>
      <c r="L12" s="135">
        <f>SUM(H12:K12)</f>
        <v>55718</v>
      </c>
      <c r="M12" s="141">
        <f>IF(ISERROR(F12/L12-1),"         /0",(F12/L12-1))</f>
        <v>0.1208945044689329</v>
      </c>
      <c r="N12" s="140">
        <v>161565</v>
      </c>
      <c r="O12" s="136">
        <v>161574</v>
      </c>
      <c r="P12" s="137"/>
      <c r="Q12" s="136"/>
      <c r="R12" s="135">
        <f>SUM(N12:Q12)</f>
        <v>323139</v>
      </c>
      <c r="S12" s="139">
        <f aca="true" t="shared" si="9" ref="S12:S20">R12/$R$9</f>
        <v>0.05885470652421576</v>
      </c>
      <c r="T12" s="138">
        <v>146379</v>
      </c>
      <c r="U12" s="136">
        <v>147052</v>
      </c>
      <c r="V12" s="137"/>
      <c r="W12" s="136"/>
      <c r="X12" s="135">
        <f>SUM(T12:W12)</f>
        <v>293431</v>
      </c>
      <c r="Y12" s="134">
        <f>IF(ISERROR(R12/X12-1),"         /0",IF(R12/X12&gt;5,"  *  ",(R12/X12-1)))</f>
        <v>0.10124356322269978</v>
      </c>
    </row>
    <row r="13" spans="1:25" ht="19.5" customHeight="1">
      <c r="A13" s="142" t="s">
        <v>182</v>
      </c>
      <c r="B13" s="140">
        <v>23853</v>
      </c>
      <c r="C13" s="136">
        <v>25469</v>
      </c>
      <c r="D13" s="137">
        <v>0</v>
      </c>
      <c r="E13" s="136">
        <v>0</v>
      </c>
      <c r="F13" s="135">
        <f>SUM(B13:E13)</f>
        <v>49322</v>
      </c>
      <c r="G13" s="139">
        <f t="shared" si="8"/>
        <v>0.05356795697359833</v>
      </c>
      <c r="H13" s="138">
        <v>24195</v>
      </c>
      <c r="I13" s="136">
        <v>26664</v>
      </c>
      <c r="J13" s="137"/>
      <c r="K13" s="136"/>
      <c r="L13" s="135">
        <f>SUM(H13:K13)</f>
        <v>50859</v>
      </c>
      <c r="M13" s="141">
        <f>IF(ISERROR(F13/L13-1),"         /0",(F13/L13-1))</f>
        <v>-0.03022080654358128</v>
      </c>
      <c r="N13" s="140">
        <v>163557</v>
      </c>
      <c r="O13" s="136">
        <v>159827</v>
      </c>
      <c r="P13" s="137"/>
      <c r="Q13" s="136"/>
      <c r="R13" s="135">
        <f>SUM(N13:Q13)</f>
        <v>323384</v>
      </c>
      <c r="S13" s="139">
        <f t="shared" si="9"/>
        <v>0.05889932943602286</v>
      </c>
      <c r="T13" s="138">
        <v>162499</v>
      </c>
      <c r="U13" s="136">
        <v>153115</v>
      </c>
      <c r="V13" s="137"/>
      <c r="W13" s="136"/>
      <c r="X13" s="135">
        <f>SUM(T13:W13)</f>
        <v>315614</v>
      </c>
      <c r="Y13" s="134">
        <f>IF(ISERROR(R13/X13-1),"         /0",IF(R13/X13&gt;5,"  *  ",(R13/X13-1)))</f>
        <v>0.02461867977973098</v>
      </c>
    </row>
    <row r="14" spans="1:25" ht="19.5" customHeight="1">
      <c r="A14" s="142" t="s">
        <v>160</v>
      </c>
      <c r="B14" s="140">
        <v>18965</v>
      </c>
      <c r="C14" s="136">
        <v>21751</v>
      </c>
      <c r="D14" s="137">
        <v>0</v>
      </c>
      <c r="E14" s="136">
        <v>0</v>
      </c>
      <c r="F14" s="135">
        <f>SUM(B14:E14)</f>
        <v>40716</v>
      </c>
      <c r="G14" s="139">
        <f t="shared" si="8"/>
        <v>0.044221096795284645</v>
      </c>
      <c r="H14" s="138">
        <v>11735</v>
      </c>
      <c r="I14" s="136">
        <v>12937</v>
      </c>
      <c r="J14" s="137"/>
      <c r="K14" s="136"/>
      <c r="L14" s="135">
        <f>SUM(H14:K14)</f>
        <v>24672</v>
      </c>
      <c r="M14" s="141">
        <f>IF(ISERROR(F14/L14-1),"         /0",(F14/L14-1))</f>
        <v>0.6502918287937742</v>
      </c>
      <c r="N14" s="140">
        <v>130536</v>
      </c>
      <c r="O14" s="136">
        <v>127373</v>
      </c>
      <c r="P14" s="137">
        <v>1066</v>
      </c>
      <c r="Q14" s="136">
        <v>1069</v>
      </c>
      <c r="R14" s="135">
        <f>SUM(N14:Q14)</f>
        <v>260044</v>
      </c>
      <c r="S14" s="139">
        <f t="shared" si="9"/>
        <v>0.04736294072638451</v>
      </c>
      <c r="T14" s="138">
        <v>58726</v>
      </c>
      <c r="U14" s="136">
        <v>58145</v>
      </c>
      <c r="V14" s="137">
        <v>252</v>
      </c>
      <c r="W14" s="136">
        <v>251</v>
      </c>
      <c r="X14" s="135">
        <f>SUM(T14:W14)</f>
        <v>117374</v>
      </c>
      <c r="Y14" s="134">
        <f>IF(ISERROR(R14/X14-1),"         /0",IF(R14/X14&gt;5,"  *  ",(R14/X14-1)))</f>
        <v>1.2155162131306763</v>
      </c>
    </row>
    <row r="15" spans="1:25" ht="19.5" customHeight="1">
      <c r="A15" s="142" t="s">
        <v>183</v>
      </c>
      <c r="B15" s="140">
        <v>18221</v>
      </c>
      <c r="C15" s="136">
        <v>20686</v>
      </c>
      <c r="D15" s="137">
        <v>0</v>
      </c>
      <c r="E15" s="136">
        <v>0</v>
      </c>
      <c r="F15" s="135">
        <f>SUM(B15:E15)</f>
        <v>38907</v>
      </c>
      <c r="G15" s="139">
        <f t="shared" si="8"/>
        <v>0.04225636636737744</v>
      </c>
      <c r="H15" s="138">
        <v>17212</v>
      </c>
      <c r="I15" s="136">
        <v>18947</v>
      </c>
      <c r="J15" s="137"/>
      <c r="K15" s="136"/>
      <c r="L15" s="135">
        <f>SUM(H15:K15)</f>
        <v>36159</v>
      </c>
      <c r="M15" s="141">
        <f>IF(ISERROR(F15/L15-1),"         /0",(F15/L15-1))</f>
        <v>0.07599767692690618</v>
      </c>
      <c r="N15" s="140">
        <v>102405</v>
      </c>
      <c r="O15" s="136">
        <v>102750</v>
      </c>
      <c r="P15" s="137"/>
      <c r="Q15" s="136"/>
      <c r="R15" s="135">
        <f>SUM(N15:Q15)</f>
        <v>205155</v>
      </c>
      <c r="S15" s="139">
        <f t="shared" si="9"/>
        <v>0.037365769272590076</v>
      </c>
      <c r="T15" s="138">
        <v>76732</v>
      </c>
      <c r="U15" s="136">
        <v>76277</v>
      </c>
      <c r="V15" s="137"/>
      <c r="W15" s="136"/>
      <c r="X15" s="135">
        <f>SUM(T15:W15)</f>
        <v>153009</v>
      </c>
      <c r="Y15" s="134">
        <f>IF(ISERROR(R15/X15-1),"         /0",IF(R15/X15&gt;5,"  *  ",(R15/X15-1)))</f>
        <v>0.34080348214810896</v>
      </c>
    </row>
    <row r="16" spans="1:25" ht="19.5" customHeight="1">
      <c r="A16" s="142" t="s">
        <v>184</v>
      </c>
      <c r="B16" s="140">
        <v>16971</v>
      </c>
      <c r="C16" s="136">
        <v>20515</v>
      </c>
      <c r="D16" s="137">
        <v>0</v>
      </c>
      <c r="E16" s="136">
        <v>0</v>
      </c>
      <c r="F16" s="135">
        <f aca="true" t="shared" si="10" ref="F16:F23">SUM(B16:E16)</f>
        <v>37486</v>
      </c>
      <c r="G16" s="139">
        <f t="shared" si="8"/>
        <v>0.04071303749061893</v>
      </c>
      <c r="H16" s="138">
        <v>14771</v>
      </c>
      <c r="I16" s="136">
        <v>15876</v>
      </c>
      <c r="J16" s="137"/>
      <c r="K16" s="136"/>
      <c r="L16" s="135">
        <f aca="true" t="shared" si="11" ref="L16:L23">SUM(H16:K16)</f>
        <v>30647</v>
      </c>
      <c r="M16" s="141">
        <f aca="true" t="shared" si="12" ref="M16:M23">IF(ISERROR(F16/L16-1),"         /0",(F16/L16-1))</f>
        <v>0.22315397918230162</v>
      </c>
      <c r="N16" s="140">
        <v>115899</v>
      </c>
      <c r="O16" s="136">
        <v>113406</v>
      </c>
      <c r="P16" s="137">
        <v>146</v>
      </c>
      <c r="Q16" s="136">
        <v>148</v>
      </c>
      <c r="R16" s="135">
        <f aca="true" t="shared" si="13" ref="R16:R23">SUM(N16:Q16)</f>
        <v>229599</v>
      </c>
      <c r="S16" s="139">
        <f t="shared" si="9"/>
        <v>0.04181786093060081</v>
      </c>
      <c r="T16" s="138">
        <v>86277</v>
      </c>
      <c r="U16" s="136">
        <v>80533</v>
      </c>
      <c r="V16" s="137"/>
      <c r="W16" s="136">
        <v>68</v>
      </c>
      <c r="X16" s="135">
        <f aca="true" t="shared" si="14" ref="X16:X23">SUM(T16:W16)</f>
        <v>166878</v>
      </c>
      <c r="Y16" s="134">
        <f aca="true" t="shared" si="15" ref="Y16:Y23">IF(ISERROR(R16/X16-1),"         /0",IF(R16/X16&gt;5,"  *  ",(R16/X16-1)))</f>
        <v>0.37584942293172263</v>
      </c>
    </row>
    <row r="17" spans="1:25" ht="19.5" customHeight="1">
      <c r="A17" s="142" t="s">
        <v>185</v>
      </c>
      <c r="B17" s="140">
        <v>14161</v>
      </c>
      <c r="C17" s="136">
        <v>15260</v>
      </c>
      <c r="D17" s="137">
        <v>0</v>
      </c>
      <c r="E17" s="136">
        <v>0</v>
      </c>
      <c r="F17" s="135">
        <f t="shared" si="10"/>
        <v>29421</v>
      </c>
      <c r="G17" s="139">
        <f t="shared" si="8"/>
        <v>0.03195375009367496</v>
      </c>
      <c r="H17" s="138">
        <v>11559</v>
      </c>
      <c r="I17" s="136">
        <v>10631</v>
      </c>
      <c r="J17" s="137"/>
      <c r="K17" s="136"/>
      <c r="L17" s="135">
        <f t="shared" si="11"/>
        <v>22190</v>
      </c>
      <c r="M17" s="141">
        <f t="shared" si="12"/>
        <v>0.32586750788643526</v>
      </c>
      <c r="N17" s="140">
        <v>87166</v>
      </c>
      <c r="O17" s="136">
        <v>83467</v>
      </c>
      <c r="P17" s="137"/>
      <c r="Q17" s="136"/>
      <c r="R17" s="135">
        <f t="shared" si="13"/>
        <v>170633</v>
      </c>
      <c r="S17" s="139">
        <f t="shared" si="9"/>
        <v>0.031078127797469535</v>
      </c>
      <c r="T17" s="138">
        <v>73498</v>
      </c>
      <c r="U17" s="136">
        <v>67930</v>
      </c>
      <c r="V17" s="137"/>
      <c r="W17" s="136"/>
      <c r="X17" s="135">
        <f t="shared" si="14"/>
        <v>141428</v>
      </c>
      <c r="Y17" s="134">
        <f t="shared" si="15"/>
        <v>0.20650083434680555</v>
      </c>
    </row>
    <row r="18" spans="1:25" ht="19.5" customHeight="1">
      <c r="A18" s="142" t="s">
        <v>186</v>
      </c>
      <c r="B18" s="140">
        <v>12668</v>
      </c>
      <c r="C18" s="136">
        <v>13317</v>
      </c>
      <c r="D18" s="137">
        <v>0</v>
      </c>
      <c r="E18" s="136">
        <v>0</v>
      </c>
      <c r="F18" s="135">
        <f t="shared" si="10"/>
        <v>25985</v>
      </c>
      <c r="G18" s="139">
        <f t="shared" si="8"/>
        <v>0.0282219569757705</v>
      </c>
      <c r="H18" s="138">
        <v>9798</v>
      </c>
      <c r="I18" s="136">
        <v>11047</v>
      </c>
      <c r="J18" s="137"/>
      <c r="K18" s="136"/>
      <c r="L18" s="135">
        <f t="shared" si="11"/>
        <v>20845</v>
      </c>
      <c r="M18" s="141">
        <f t="shared" si="12"/>
        <v>0.24658191412808828</v>
      </c>
      <c r="N18" s="140">
        <v>76561</v>
      </c>
      <c r="O18" s="136">
        <v>71782</v>
      </c>
      <c r="P18" s="137">
        <v>117</v>
      </c>
      <c r="Q18" s="136">
        <v>116</v>
      </c>
      <c r="R18" s="135">
        <f t="shared" si="13"/>
        <v>148576</v>
      </c>
      <c r="S18" s="139">
        <f t="shared" si="9"/>
        <v>0.027060790794493642</v>
      </c>
      <c r="T18" s="138">
        <v>47607</v>
      </c>
      <c r="U18" s="136">
        <v>46562</v>
      </c>
      <c r="V18" s="137">
        <v>261</v>
      </c>
      <c r="W18" s="136">
        <v>138</v>
      </c>
      <c r="X18" s="135">
        <f t="shared" si="14"/>
        <v>94568</v>
      </c>
      <c r="Y18" s="134">
        <f t="shared" si="15"/>
        <v>0.5711022756112003</v>
      </c>
    </row>
    <row r="19" spans="1:25" ht="19.5" customHeight="1">
      <c r="A19" s="142" t="s">
        <v>187</v>
      </c>
      <c r="B19" s="140">
        <v>12210</v>
      </c>
      <c r="C19" s="136">
        <v>13001</v>
      </c>
      <c r="D19" s="137">
        <v>0</v>
      </c>
      <c r="E19" s="136">
        <v>0</v>
      </c>
      <c r="F19" s="135">
        <f t="shared" si="10"/>
        <v>25211</v>
      </c>
      <c r="G19" s="139">
        <f t="shared" si="8"/>
        <v>0.027381326046417163</v>
      </c>
      <c r="H19" s="138">
        <v>11816</v>
      </c>
      <c r="I19" s="136">
        <v>13072</v>
      </c>
      <c r="J19" s="137"/>
      <c r="K19" s="136"/>
      <c r="L19" s="135">
        <f t="shared" si="11"/>
        <v>24888</v>
      </c>
      <c r="M19" s="141">
        <f t="shared" si="12"/>
        <v>0.012978142076502719</v>
      </c>
      <c r="N19" s="140">
        <v>79108</v>
      </c>
      <c r="O19" s="136">
        <v>77537</v>
      </c>
      <c r="P19" s="137">
        <v>0</v>
      </c>
      <c r="Q19" s="136"/>
      <c r="R19" s="135">
        <f t="shared" si="13"/>
        <v>156645</v>
      </c>
      <c r="S19" s="139">
        <f t="shared" si="9"/>
        <v>0.028530432734785272</v>
      </c>
      <c r="T19" s="138">
        <v>76033</v>
      </c>
      <c r="U19" s="136">
        <v>74044</v>
      </c>
      <c r="V19" s="137"/>
      <c r="W19" s="136"/>
      <c r="X19" s="135">
        <f t="shared" si="14"/>
        <v>150077</v>
      </c>
      <c r="Y19" s="134">
        <f t="shared" si="15"/>
        <v>0.04376420104346446</v>
      </c>
    </row>
    <row r="20" spans="1:25" ht="19.5" customHeight="1">
      <c r="A20" s="142" t="s">
        <v>188</v>
      </c>
      <c r="B20" s="140">
        <v>10489</v>
      </c>
      <c r="C20" s="136">
        <v>12424</v>
      </c>
      <c r="D20" s="137">
        <v>0</v>
      </c>
      <c r="E20" s="136">
        <v>0</v>
      </c>
      <c r="F20" s="135">
        <f t="shared" si="10"/>
        <v>22913</v>
      </c>
      <c r="G20" s="139">
        <f t="shared" si="8"/>
        <v>0.02488549933368595</v>
      </c>
      <c r="H20" s="138">
        <v>9602</v>
      </c>
      <c r="I20" s="136">
        <v>10608</v>
      </c>
      <c r="J20" s="137"/>
      <c r="K20" s="136"/>
      <c r="L20" s="135">
        <f t="shared" si="11"/>
        <v>20210</v>
      </c>
      <c r="M20" s="141">
        <f t="shared" si="12"/>
        <v>0.13374567046016828</v>
      </c>
      <c r="N20" s="140">
        <v>83107</v>
      </c>
      <c r="O20" s="136">
        <v>83355</v>
      </c>
      <c r="P20" s="137"/>
      <c r="Q20" s="136"/>
      <c r="R20" s="135">
        <f t="shared" si="13"/>
        <v>166462</v>
      </c>
      <c r="S20" s="139">
        <f t="shared" si="9"/>
        <v>0.030318445490745482</v>
      </c>
      <c r="T20" s="138">
        <v>78020</v>
      </c>
      <c r="U20" s="136">
        <v>75727</v>
      </c>
      <c r="V20" s="137"/>
      <c r="W20" s="136"/>
      <c r="X20" s="135">
        <f t="shared" si="14"/>
        <v>153747</v>
      </c>
      <c r="Y20" s="134">
        <f t="shared" si="15"/>
        <v>0.08270080066602925</v>
      </c>
    </row>
    <row r="21" spans="1:25" ht="19.5" customHeight="1">
      <c r="A21" s="142" t="s">
        <v>189</v>
      </c>
      <c r="B21" s="140">
        <v>9042</v>
      </c>
      <c r="C21" s="136">
        <v>10050</v>
      </c>
      <c r="D21" s="137">
        <v>0</v>
      </c>
      <c r="E21" s="136">
        <v>0</v>
      </c>
      <c r="F21" s="135">
        <f t="shared" si="10"/>
        <v>19092</v>
      </c>
      <c r="G21" s="139">
        <f t="shared" si="1"/>
        <v>0.02073556292404889</v>
      </c>
      <c r="H21" s="138">
        <v>9956</v>
      </c>
      <c r="I21" s="136">
        <v>11107</v>
      </c>
      <c r="J21" s="137"/>
      <c r="K21" s="136"/>
      <c r="L21" s="135">
        <f t="shared" si="11"/>
        <v>21063</v>
      </c>
      <c r="M21" s="141">
        <f t="shared" si="12"/>
        <v>-0.09357641361629399</v>
      </c>
      <c r="N21" s="140">
        <v>50160</v>
      </c>
      <c r="O21" s="136">
        <v>48218</v>
      </c>
      <c r="P21" s="137"/>
      <c r="Q21" s="136"/>
      <c r="R21" s="135">
        <f t="shared" si="13"/>
        <v>98378</v>
      </c>
      <c r="S21" s="139">
        <f t="shared" si="5"/>
        <v>0.01791801150105465</v>
      </c>
      <c r="T21" s="138">
        <v>48983</v>
      </c>
      <c r="U21" s="136">
        <v>47133</v>
      </c>
      <c r="V21" s="137"/>
      <c r="W21" s="136"/>
      <c r="X21" s="135">
        <f t="shared" si="14"/>
        <v>96116</v>
      </c>
      <c r="Y21" s="134">
        <f t="shared" si="15"/>
        <v>0.023534063007199624</v>
      </c>
    </row>
    <row r="22" spans="1:25" ht="19.5" customHeight="1">
      <c r="A22" s="142" t="s">
        <v>190</v>
      </c>
      <c r="B22" s="140">
        <v>8505</v>
      </c>
      <c r="C22" s="136">
        <v>9918</v>
      </c>
      <c r="D22" s="137">
        <v>0</v>
      </c>
      <c r="E22" s="136">
        <v>0</v>
      </c>
      <c r="F22" s="135">
        <f t="shared" si="10"/>
        <v>18423</v>
      </c>
      <c r="G22" s="139">
        <f t="shared" si="1"/>
        <v>0.02000897107425899</v>
      </c>
      <c r="H22" s="138">
        <v>7734</v>
      </c>
      <c r="I22" s="136">
        <v>9000</v>
      </c>
      <c r="J22" s="137"/>
      <c r="K22" s="136"/>
      <c r="L22" s="135">
        <f t="shared" si="11"/>
        <v>16734</v>
      </c>
      <c r="M22" s="141">
        <f t="shared" si="12"/>
        <v>0.10093223377554672</v>
      </c>
      <c r="N22" s="140">
        <v>55283</v>
      </c>
      <c r="O22" s="136">
        <v>51549</v>
      </c>
      <c r="P22" s="137"/>
      <c r="Q22" s="136"/>
      <c r="R22" s="135">
        <f t="shared" si="13"/>
        <v>106832</v>
      </c>
      <c r="S22" s="139">
        <f t="shared" si="5"/>
        <v>0.019457775159900284</v>
      </c>
      <c r="T22" s="138">
        <v>53697</v>
      </c>
      <c r="U22" s="136">
        <v>48064</v>
      </c>
      <c r="V22" s="137"/>
      <c r="W22" s="136"/>
      <c r="X22" s="135">
        <f t="shared" si="14"/>
        <v>101761</v>
      </c>
      <c r="Y22" s="134">
        <f t="shared" si="15"/>
        <v>0.04983245054588692</v>
      </c>
    </row>
    <row r="23" spans="1:25" ht="19.5" customHeight="1">
      <c r="A23" s="142" t="s">
        <v>191</v>
      </c>
      <c r="B23" s="140">
        <v>8294</v>
      </c>
      <c r="C23" s="136">
        <v>9587</v>
      </c>
      <c r="D23" s="137">
        <v>0</v>
      </c>
      <c r="E23" s="136">
        <v>0</v>
      </c>
      <c r="F23" s="135">
        <f t="shared" si="10"/>
        <v>17881</v>
      </c>
      <c r="G23" s="139">
        <f t="shared" si="1"/>
        <v>0.01942031220641725</v>
      </c>
      <c r="H23" s="138">
        <v>8280</v>
      </c>
      <c r="I23" s="136">
        <v>10265</v>
      </c>
      <c r="J23" s="137"/>
      <c r="K23" s="136"/>
      <c r="L23" s="135">
        <f t="shared" si="11"/>
        <v>18545</v>
      </c>
      <c r="M23" s="141">
        <f t="shared" si="12"/>
        <v>-0.03580479913723378</v>
      </c>
      <c r="N23" s="140">
        <v>63458</v>
      </c>
      <c r="O23" s="136">
        <v>59459</v>
      </c>
      <c r="P23" s="137"/>
      <c r="Q23" s="136"/>
      <c r="R23" s="135">
        <f t="shared" si="13"/>
        <v>122917</v>
      </c>
      <c r="S23" s="139">
        <f t="shared" si="5"/>
        <v>0.022387405920786498</v>
      </c>
      <c r="T23" s="138">
        <v>62948</v>
      </c>
      <c r="U23" s="136">
        <v>58530</v>
      </c>
      <c r="V23" s="137"/>
      <c r="W23" s="136"/>
      <c r="X23" s="135">
        <f t="shared" si="14"/>
        <v>121478</v>
      </c>
      <c r="Y23" s="134">
        <f t="shared" si="15"/>
        <v>0.011845766311595618</v>
      </c>
    </row>
    <row r="24" spans="1:25" ht="19.5" customHeight="1">
      <c r="A24" s="142" t="s">
        <v>192</v>
      </c>
      <c r="B24" s="140">
        <v>7806</v>
      </c>
      <c r="C24" s="136">
        <v>8379</v>
      </c>
      <c r="D24" s="137">
        <v>0</v>
      </c>
      <c r="E24" s="136">
        <v>0</v>
      </c>
      <c r="F24" s="135">
        <f t="shared" si="0"/>
        <v>16185</v>
      </c>
      <c r="G24" s="139">
        <f t="shared" si="1"/>
        <v>0.01757830954984974</v>
      </c>
      <c r="H24" s="138">
        <v>8029</v>
      </c>
      <c r="I24" s="136">
        <v>8385</v>
      </c>
      <c r="J24" s="137"/>
      <c r="K24" s="136"/>
      <c r="L24" s="135">
        <f t="shared" si="2"/>
        <v>16414</v>
      </c>
      <c r="M24" s="141">
        <f t="shared" si="3"/>
        <v>-0.013951504812964588</v>
      </c>
      <c r="N24" s="140">
        <v>49766</v>
      </c>
      <c r="O24" s="136">
        <v>47877</v>
      </c>
      <c r="P24" s="137"/>
      <c r="Q24" s="136"/>
      <c r="R24" s="135">
        <f t="shared" si="4"/>
        <v>97643</v>
      </c>
      <c r="S24" s="139">
        <f t="shared" si="5"/>
        <v>0.017784142765633365</v>
      </c>
      <c r="T24" s="138">
        <v>47986</v>
      </c>
      <c r="U24" s="136">
        <v>45418</v>
      </c>
      <c r="V24" s="137"/>
      <c r="W24" s="136"/>
      <c r="X24" s="135">
        <f t="shared" si="6"/>
        <v>93404</v>
      </c>
      <c r="Y24" s="134">
        <f t="shared" si="7"/>
        <v>0.045383495353518155</v>
      </c>
    </row>
    <row r="25" spans="1:25" ht="19.5" customHeight="1">
      <c r="A25" s="142" t="s">
        <v>193</v>
      </c>
      <c r="B25" s="140">
        <v>6066</v>
      </c>
      <c r="C25" s="136">
        <v>7357</v>
      </c>
      <c r="D25" s="137">
        <v>0</v>
      </c>
      <c r="E25" s="136">
        <v>0</v>
      </c>
      <c r="F25" s="135">
        <f t="shared" si="0"/>
        <v>13423</v>
      </c>
      <c r="G25" s="139">
        <f t="shared" si="1"/>
        <v>0.014578538714095339</v>
      </c>
      <c r="H25" s="138">
        <v>3627</v>
      </c>
      <c r="I25" s="136">
        <v>4205</v>
      </c>
      <c r="J25" s="137"/>
      <c r="K25" s="136"/>
      <c r="L25" s="135">
        <f t="shared" si="2"/>
        <v>7832</v>
      </c>
      <c r="M25" s="141">
        <f t="shared" si="3"/>
        <v>0.7138661899897856</v>
      </c>
      <c r="N25" s="140">
        <v>42315</v>
      </c>
      <c r="O25" s="136">
        <v>43805</v>
      </c>
      <c r="P25" s="137"/>
      <c r="Q25" s="136"/>
      <c r="R25" s="135">
        <f t="shared" si="4"/>
        <v>86120</v>
      </c>
      <c r="S25" s="139">
        <f t="shared" si="5"/>
        <v>0.015685408836028647</v>
      </c>
      <c r="T25" s="138">
        <v>25899</v>
      </c>
      <c r="U25" s="136">
        <v>26763</v>
      </c>
      <c r="V25" s="137">
        <v>138</v>
      </c>
      <c r="W25" s="136">
        <v>135</v>
      </c>
      <c r="X25" s="135">
        <f t="shared" si="6"/>
        <v>52935</v>
      </c>
      <c r="Y25" s="134">
        <f t="shared" si="7"/>
        <v>0.6269009162180033</v>
      </c>
    </row>
    <row r="26" spans="1:25" ht="19.5" customHeight="1">
      <c r="A26" s="142" t="s">
        <v>194</v>
      </c>
      <c r="B26" s="140">
        <v>6452</v>
      </c>
      <c r="C26" s="136">
        <v>6927</v>
      </c>
      <c r="D26" s="137">
        <v>0</v>
      </c>
      <c r="E26" s="136">
        <v>0</v>
      </c>
      <c r="F26" s="135">
        <f t="shared" si="0"/>
        <v>13379</v>
      </c>
      <c r="G26" s="139">
        <f t="shared" si="1"/>
        <v>0.0145307509093259</v>
      </c>
      <c r="H26" s="138">
        <v>5227</v>
      </c>
      <c r="I26" s="136">
        <v>5483</v>
      </c>
      <c r="J26" s="137">
        <v>520</v>
      </c>
      <c r="K26" s="136">
        <v>472</v>
      </c>
      <c r="L26" s="135">
        <f t="shared" si="2"/>
        <v>11702</v>
      </c>
      <c r="M26" s="141">
        <f t="shared" si="3"/>
        <v>0.1433088360963939</v>
      </c>
      <c r="N26" s="140">
        <v>48655</v>
      </c>
      <c r="O26" s="136">
        <v>46742</v>
      </c>
      <c r="P26" s="137">
        <v>1923</v>
      </c>
      <c r="Q26" s="136">
        <v>1828</v>
      </c>
      <c r="R26" s="135">
        <f t="shared" si="4"/>
        <v>99148</v>
      </c>
      <c r="S26" s="139">
        <f t="shared" si="5"/>
        <v>0.01805825493816266</v>
      </c>
      <c r="T26" s="138">
        <v>39882</v>
      </c>
      <c r="U26" s="136">
        <v>37609</v>
      </c>
      <c r="V26" s="137">
        <v>2903</v>
      </c>
      <c r="W26" s="136">
        <v>3073</v>
      </c>
      <c r="X26" s="135">
        <f t="shared" si="6"/>
        <v>83467</v>
      </c>
      <c r="Y26" s="134">
        <f t="shared" si="7"/>
        <v>0.18787065546862824</v>
      </c>
    </row>
    <row r="27" spans="1:25" ht="19.5" customHeight="1">
      <c r="A27" s="142" t="s">
        <v>195</v>
      </c>
      <c r="B27" s="140">
        <v>5556</v>
      </c>
      <c r="C27" s="136">
        <v>7498</v>
      </c>
      <c r="D27" s="137">
        <v>0</v>
      </c>
      <c r="E27" s="136">
        <v>0</v>
      </c>
      <c r="F27" s="135">
        <f t="shared" si="0"/>
        <v>13054</v>
      </c>
      <c r="G27" s="139">
        <f t="shared" si="1"/>
        <v>0.014177772805915262</v>
      </c>
      <c r="H27" s="138">
        <v>8899</v>
      </c>
      <c r="I27" s="136">
        <v>11366</v>
      </c>
      <c r="J27" s="137"/>
      <c r="K27" s="136"/>
      <c r="L27" s="135">
        <f t="shared" si="2"/>
        <v>20265</v>
      </c>
      <c r="M27" s="141">
        <f t="shared" si="3"/>
        <v>-0.35583518381445844</v>
      </c>
      <c r="N27" s="140">
        <v>42267</v>
      </c>
      <c r="O27" s="136">
        <v>47821</v>
      </c>
      <c r="P27" s="137"/>
      <c r="Q27" s="136"/>
      <c r="R27" s="135">
        <f t="shared" si="4"/>
        <v>90088</v>
      </c>
      <c r="S27" s="139">
        <f t="shared" si="5"/>
        <v>0.01640811787296968</v>
      </c>
      <c r="T27" s="138">
        <v>51802</v>
      </c>
      <c r="U27" s="136">
        <v>54178</v>
      </c>
      <c r="V27" s="137"/>
      <c r="W27" s="136"/>
      <c r="X27" s="135">
        <f t="shared" si="6"/>
        <v>105980</v>
      </c>
      <c r="Y27" s="134">
        <f t="shared" si="7"/>
        <v>-0.14995282128703524</v>
      </c>
    </row>
    <row r="28" spans="1:25" ht="19.5" customHeight="1">
      <c r="A28" s="142" t="s">
        <v>196</v>
      </c>
      <c r="B28" s="140">
        <v>3788</v>
      </c>
      <c r="C28" s="136">
        <v>5175</v>
      </c>
      <c r="D28" s="137">
        <v>0</v>
      </c>
      <c r="E28" s="136">
        <v>0</v>
      </c>
      <c r="F28" s="135">
        <f t="shared" si="0"/>
        <v>8963</v>
      </c>
      <c r="G28" s="139">
        <f t="shared" si="1"/>
        <v>0.009734593048829362</v>
      </c>
      <c r="H28" s="138">
        <v>2204</v>
      </c>
      <c r="I28" s="136">
        <v>2413</v>
      </c>
      <c r="J28" s="137">
        <v>137</v>
      </c>
      <c r="K28" s="136">
        <v>126</v>
      </c>
      <c r="L28" s="135">
        <f t="shared" si="2"/>
        <v>4880</v>
      </c>
      <c r="M28" s="141" t="s">
        <v>50</v>
      </c>
      <c r="N28" s="140">
        <v>23794</v>
      </c>
      <c r="O28" s="136">
        <v>28051</v>
      </c>
      <c r="P28" s="137"/>
      <c r="Q28" s="136"/>
      <c r="R28" s="135">
        <f t="shared" si="4"/>
        <v>51845</v>
      </c>
      <c r="S28" s="139">
        <f t="shared" si="5"/>
        <v>0.009442754541383016</v>
      </c>
      <c r="T28" s="138">
        <v>11258</v>
      </c>
      <c r="U28" s="136">
        <v>11666</v>
      </c>
      <c r="V28" s="137">
        <v>137</v>
      </c>
      <c r="W28" s="136">
        <v>126</v>
      </c>
      <c r="X28" s="135">
        <f t="shared" si="6"/>
        <v>23187</v>
      </c>
      <c r="Y28" s="134">
        <f t="shared" si="7"/>
        <v>1.2359511795402596</v>
      </c>
    </row>
    <row r="29" spans="1:25" ht="19.5" customHeight="1">
      <c r="A29" s="142" t="s">
        <v>197</v>
      </c>
      <c r="B29" s="140">
        <v>3744</v>
      </c>
      <c r="C29" s="136">
        <v>4902</v>
      </c>
      <c r="D29" s="137">
        <v>0</v>
      </c>
      <c r="E29" s="136">
        <v>0</v>
      </c>
      <c r="F29" s="135">
        <f t="shared" si="0"/>
        <v>8646</v>
      </c>
      <c r="G29" s="139">
        <f t="shared" si="1"/>
        <v>0.009390303637194987</v>
      </c>
      <c r="H29" s="138">
        <v>3606</v>
      </c>
      <c r="I29" s="136">
        <v>4154</v>
      </c>
      <c r="J29" s="137"/>
      <c r="K29" s="136"/>
      <c r="L29" s="135">
        <f t="shared" si="2"/>
        <v>7760</v>
      </c>
      <c r="M29" s="141">
        <f t="shared" si="3"/>
        <v>0.1141752577319588</v>
      </c>
      <c r="N29" s="140">
        <v>22665</v>
      </c>
      <c r="O29" s="136">
        <v>21083</v>
      </c>
      <c r="P29" s="137"/>
      <c r="Q29" s="136"/>
      <c r="R29" s="135">
        <f t="shared" si="4"/>
        <v>43748</v>
      </c>
      <c r="S29" s="139">
        <f t="shared" si="5"/>
        <v>0.007968012839742003</v>
      </c>
      <c r="T29" s="138">
        <v>21626</v>
      </c>
      <c r="U29" s="136">
        <v>18940</v>
      </c>
      <c r="V29" s="137"/>
      <c r="W29" s="136"/>
      <c r="X29" s="135">
        <f t="shared" si="6"/>
        <v>40566</v>
      </c>
      <c r="Y29" s="134">
        <f t="shared" si="7"/>
        <v>0.07844007296750966</v>
      </c>
    </row>
    <row r="30" spans="1:25" ht="19.5" customHeight="1">
      <c r="A30" s="142" t="s">
        <v>198</v>
      </c>
      <c r="B30" s="140">
        <v>3104</v>
      </c>
      <c r="C30" s="136">
        <v>4234</v>
      </c>
      <c r="D30" s="137">
        <v>0</v>
      </c>
      <c r="E30" s="136">
        <v>0</v>
      </c>
      <c r="F30" s="135">
        <f t="shared" si="0"/>
        <v>7338</v>
      </c>
      <c r="G30" s="139">
        <f t="shared" si="1"/>
        <v>0.007969702531776176</v>
      </c>
      <c r="H30" s="138">
        <v>3858</v>
      </c>
      <c r="I30" s="136">
        <v>4341</v>
      </c>
      <c r="J30" s="137"/>
      <c r="K30" s="136"/>
      <c r="L30" s="135">
        <f t="shared" si="2"/>
        <v>8199</v>
      </c>
      <c r="M30" s="141">
        <f t="shared" si="3"/>
        <v>-0.1050128064398097</v>
      </c>
      <c r="N30" s="140">
        <v>24359</v>
      </c>
      <c r="O30" s="136">
        <v>23685</v>
      </c>
      <c r="P30" s="137"/>
      <c r="Q30" s="136"/>
      <c r="R30" s="135">
        <f t="shared" si="4"/>
        <v>48044</v>
      </c>
      <c r="S30" s="139">
        <f t="shared" si="5"/>
        <v>0.008750461938204371</v>
      </c>
      <c r="T30" s="138">
        <v>27202</v>
      </c>
      <c r="U30" s="136">
        <v>26341</v>
      </c>
      <c r="V30" s="137"/>
      <c r="W30" s="136"/>
      <c r="X30" s="135">
        <f t="shared" si="6"/>
        <v>53543</v>
      </c>
      <c r="Y30" s="134">
        <f t="shared" si="7"/>
        <v>-0.10270250079375454</v>
      </c>
    </row>
    <row r="31" spans="1:25" ht="19.5" customHeight="1">
      <c r="A31" s="142" t="s">
        <v>199</v>
      </c>
      <c r="B31" s="140">
        <v>3170</v>
      </c>
      <c r="C31" s="136">
        <v>3677</v>
      </c>
      <c r="D31" s="137">
        <v>0</v>
      </c>
      <c r="E31" s="136">
        <v>0</v>
      </c>
      <c r="F31" s="135">
        <f t="shared" si="0"/>
        <v>6847</v>
      </c>
      <c r="G31" s="139">
        <f t="shared" si="1"/>
        <v>0.007436434074008105</v>
      </c>
      <c r="H31" s="138">
        <v>2172</v>
      </c>
      <c r="I31" s="136">
        <v>2667</v>
      </c>
      <c r="J31" s="137"/>
      <c r="K31" s="136"/>
      <c r="L31" s="135">
        <f t="shared" si="2"/>
        <v>4839</v>
      </c>
      <c r="M31" s="141">
        <f t="shared" si="3"/>
        <v>0.41496176896052894</v>
      </c>
      <c r="N31" s="140">
        <v>19373</v>
      </c>
      <c r="O31" s="136">
        <v>19347</v>
      </c>
      <c r="P31" s="137">
        <v>107</v>
      </c>
      <c r="Q31" s="136">
        <v>107</v>
      </c>
      <c r="R31" s="135">
        <f t="shared" si="4"/>
        <v>38934</v>
      </c>
      <c r="S31" s="139">
        <f t="shared" si="5"/>
        <v>0.007091218156316063</v>
      </c>
      <c r="T31" s="138">
        <v>2172</v>
      </c>
      <c r="U31" s="136">
        <v>2667</v>
      </c>
      <c r="V31" s="137"/>
      <c r="W31" s="136"/>
      <c r="X31" s="135">
        <f t="shared" si="6"/>
        <v>4839</v>
      </c>
      <c r="Y31" s="134" t="str">
        <f t="shared" si="7"/>
        <v>  *  </v>
      </c>
    </row>
    <row r="32" spans="1:25" ht="19.5" customHeight="1">
      <c r="A32" s="142" t="s">
        <v>200</v>
      </c>
      <c r="B32" s="140">
        <v>3398</v>
      </c>
      <c r="C32" s="136">
        <v>3376</v>
      </c>
      <c r="D32" s="137">
        <v>0</v>
      </c>
      <c r="E32" s="136">
        <v>0</v>
      </c>
      <c r="F32" s="135">
        <f t="shared" si="0"/>
        <v>6774</v>
      </c>
      <c r="G32" s="139">
        <f t="shared" si="1"/>
        <v>0.007357149761549715</v>
      </c>
      <c r="H32" s="138">
        <v>2923</v>
      </c>
      <c r="I32" s="136">
        <v>3080</v>
      </c>
      <c r="J32" s="137"/>
      <c r="K32" s="136"/>
      <c r="L32" s="135">
        <f t="shared" si="2"/>
        <v>6003</v>
      </c>
      <c r="M32" s="141">
        <f t="shared" si="3"/>
        <v>0.12843578210894546</v>
      </c>
      <c r="N32" s="140">
        <v>17838</v>
      </c>
      <c r="O32" s="136">
        <v>17243</v>
      </c>
      <c r="P32" s="137"/>
      <c r="Q32" s="136"/>
      <c r="R32" s="135">
        <f t="shared" si="4"/>
        <v>35081</v>
      </c>
      <c r="S32" s="139">
        <f t="shared" si="5"/>
        <v>0.00638945456777428</v>
      </c>
      <c r="T32" s="138">
        <v>19979</v>
      </c>
      <c r="U32" s="136">
        <v>18859</v>
      </c>
      <c r="V32" s="137"/>
      <c r="W32" s="136"/>
      <c r="X32" s="135">
        <f t="shared" si="6"/>
        <v>38838</v>
      </c>
      <c r="Y32" s="134">
        <f t="shared" si="7"/>
        <v>-0.09673515629023122</v>
      </c>
    </row>
    <row r="33" spans="1:25" ht="19.5" customHeight="1">
      <c r="A33" s="142" t="s">
        <v>201</v>
      </c>
      <c r="B33" s="140">
        <v>1539</v>
      </c>
      <c r="C33" s="136">
        <v>3930</v>
      </c>
      <c r="D33" s="137">
        <v>0</v>
      </c>
      <c r="E33" s="136">
        <v>0</v>
      </c>
      <c r="F33" s="135">
        <f t="shared" si="0"/>
        <v>5469</v>
      </c>
      <c r="G33" s="139">
        <f t="shared" si="1"/>
        <v>0.005939806915547002</v>
      </c>
      <c r="H33" s="138"/>
      <c r="I33" s="136"/>
      <c r="J33" s="137"/>
      <c r="K33" s="136"/>
      <c r="L33" s="135">
        <f t="shared" si="2"/>
        <v>0</v>
      </c>
      <c r="M33" s="141" t="str">
        <f t="shared" si="3"/>
        <v>         /0</v>
      </c>
      <c r="N33" s="140">
        <v>1539</v>
      </c>
      <c r="O33" s="136">
        <v>3930</v>
      </c>
      <c r="P33" s="137"/>
      <c r="Q33" s="136"/>
      <c r="R33" s="135">
        <f t="shared" si="4"/>
        <v>5469</v>
      </c>
      <c r="S33" s="139">
        <f t="shared" si="5"/>
        <v>0.0009960926721347037</v>
      </c>
      <c r="T33" s="138"/>
      <c r="U33" s="136"/>
      <c r="V33" s="137"/>
      <c r="W33" s="136"/>
      <c r="X33" s="135">
        <f t="shared" si="6"/>
        <v>0</v>
      </c>
      <c r="Y33" s="134" t="str">
        <f t="shared" si="7"/>
        <v>         /0</v>
      </c>
    </row>
    <row r="34" spans="1:25" ht="19.5" customHeight="1">
      <c r="A34" s="142" t="s">
        <v>202</v>
      </c>
      <c r="B34" s="140">
        <v>856</v>
      </c>
      <c r="C34" s="136">
        <v>1231</v>
      </c>
      <c r="D34" s="137">
        <v>0</v>
      </c>
      <c r="E34" s="136">
        <v>0</v>
      </c>
      <c r="F34" s="135">
        <f t="shared" si="0"/>
        <v>2087</v>
      </c>
      <c r="G34" s="139">
        <f t="shared" si="1"/>
        <v>0.002266662467132308</v>
      </c>
      <c r="H34" s="138">
        <v>840</v>
      </c>
      <c r="I34" s="136">
        <v>1181</v>
      </c>
      <c r="J34" s="137"/>
      <c r="K34" s="136"/>
      <c r="L34" s="135">
        <f t="shared" si="2"/>
        <v>2021</v>
      </c>
      <c r="M34" s="141">
        <f t="shared" si="3"/>
        <v>0.032657100445323994</v>
      </c>
      <c r="N34" s="140">
        <v>5079</v>
      </c>
      <c r="O34" s="136">
        <v>5513</v>
      </c>
      <c r="P34" s="137"/>
      <c r="Q34" s="136"/>
      <c r="R34" s="135">
        <f t="shared" si="4"/>
        <v>10592</v>
      </c>
      <c r="S34" s="139">
        <f t="shared" si="5"/>
        <v>0.0019291668647377549</v>
      </c>
      <c r="T34" s="138">
        <v>5162</v>
      </c>
      <c r="U34" s="136">
        <v>5473</v>
      </c>
      <c r="V34" s="137"/>
      <c r="W34" s="136"/>
      <c r="X34" s="135">
        <f t="shared" si="6"/>
        <v>10635</v>
      </c>
      <c r="Y34" s="134">
        <f t="shared" si="7"/>
        <v>-0.004043253408556602</v>
      </c>
    </row>
    <row r="35" spans="1:25" ht="19.5" customHeight="1">
      <c r="A35" s="142" t="s">
        <v>203</v>
      </c>
      <c r="B35" s="140">
        <v>659</v>
      </c>
      <c r="C35" s="136">
        <v>919</v>
      </c>
      <c r="D35" s="137">
        <v>0</v>
      </c>
      <c r="E35" s="136">
        <v>0</v>
      </c>
      <c r="F35" s="135">
        <f t="shared" si="0"/>
        <v>1578</v>
      </c>
      <c r="G35" s="139">
        <f t="shared" si="1"/>
        <v>0.0017138444528676485</v>
      </c>
      <c r="H35" s="138"/>
      <c r="I35" s="136"/>
      <c r="J35" s="137"/>
      <c r="K35" s="136"/>
      <c r="L35" s="135">
        <f t="shared" si="2"/>
        <v>0</v>
      </c>
      <c r="M35" s="141" t="str">
        <f t="shared" si="3"/>
        <v>         /0</v>
      </c>
      <c r="N35" s="140">
        <v>659</v>
      </c>
      <c r="O35" s="136">
        <v>919</v>
      </c>
      <c r="P35" s="137"/>
      <c r="Q35" s="136"/>
      <c r="R35" s="135">
        <f t="shared" si="4"/>
        <v>1578</v>
      </c>
      <c r="S35" s="139">
        <f t="shared" si="5"/>
        <v>0.0002874079789044729</v>
      </c>
      <c r="T35" s="138"/>
      <c r="U35" s="136"/>
      <c r="V35" s="137"/>
      <c r="W35" s="136"/>
      <c r="X35" s="135">
        <f t="shared" si="6"/>
        <v>0</v>
      </c>
      <c r="Y35" s="134" t="str">
        <f t="shared" si="7"/>
        <v>         /0</v>
      </c>
    </row>
    <row r="36" spans="1:25" ht="19.5" customHeight="1">
      <c r="A36" s="142" t="s">
        <v>204</v>
      </c>
      <c r="B36" s="140">
        <v>315</v>
      </c>
      <c r="C36" s="136">
        <v>426</v>
      </c>
      <c r="D36" s="137">
        <v>0</v>
      </c>
      <c r="E36" s="136">
        <v>0</v>
      </c>
      <c r="F36" s="135">
        <f t="shared" si="0"/>
        <v>741</v>
      </c>
      <c r="G36" s="139">
        <f t="shared" si="1"/>
        <v>0.0008047900757762531</v>
      </c>
      <c r="H36" s="138">
        <v>296</v>
      </c>
      <c r="I36" s="136">
        <v>596</v>
      </c>
      <c r="J36" s="137"/>
      <c r="K36" s="136"/>
      <c r="L36" s="135">
        <f t="shared" si="2"/>
        <v>892</v>
      </c>
      <c r="M36" s="141">
        <f t="shared" si="3"/>
        <v>-0.16928251121076232</v>
      </c>
      <c r="N36" s="140">
        <v>1467</v>
      </c>
      <c r="O36" s="136">
        <v>1678</v>
      </c>
      <c r="P36" s="137">
        <v>309</v>
      </c>
      <c r="Q36" s="136">
        <v>218</v>
      </c>
      <c r="R36" s="135">
        <f t="shared" si="4"/>
        <v>3672</v>
      </c>
      <c r="S36" s="139">
        <f t="shared" si="5"/>
        <v>0.000668797274104705</v>
      </c>
      <c r="T36" s="138">
        <v>2363</v>
      </c>
      <c r="U36" s="136">
        <v>3032</v>
      </c>
      <c r="V36" s="137">
        <v>148</v>
      </c>
      <c r="W36" s="136">
        <v>259</v>
      </c>
      <c r="X36" s="135">
        <f t="shared" si="6"/>
        <v>5802</v>
      </c>
      <c r="Y36" s="134">
        <f t="shared" si="7"/>
        <v>-0.36711478800413655</v>
      </c>
    </row>
    <row r="37" spans="1:25" ht="19.5" customHeight="1" thickBot="1">
      <c r="A37" s="133" t="s">
        <v>170</v>
      </c>
      <c r="B37" s="131">
        <v>0</v>
      </c>
      <c r="C37" s="127">
        <v>0</v>
      </c>
      <c r="D37" s="128">
        <v>106</v>
      </c>
      <c r="E37" s="127">
        <v>101</v>
      </c>
      <c r="F37" s="126">
        <f t="shared" si="0"/>
        <v>207</v>
      </c>
      <c r="G37" s="130">
        <f t="shared" si="1"/>
        <v>0.00022481989971077516</v>
      </c>
      <c r="H37" s="129">
        <v>7214</v>
      </c>
      <c r="I37" s="127">
        <v>7119</v>
      </c>
      <c r="J37" s="128">
        <v>83</v>
      </c>
      <c r="K37" s="127">
        <v>79</v>
      </c>
      <c r="L37" s="126">
        <f t="shared" si="2"/>
        <v>14495</v>
      </c>
      <c r="M37" s="132">
        <f t="shared" si="3"/>
        <v>-0.9857192135219041</v>
      </c>
      <c r="N37" s="131">
        <v>347</v>
      </c>
      <c r="O37" s="127">
        <v>296</v>
      </c>
      <c r="P37" s="128">
        <v>520</v>
      </c>
      <c r="Q37" s="127">
        <v>508</v>
      </c>
      <c r="R37" s="126">
        <f t="shared" si="4"/>
        <v>1671</v>
      </c>
      <c r="S37" s="130">
        <f t="shared" si="5"/>
        <v>0.00030434647195777835</v>
      </c>
      <c r="T37" s="129">
        <v>49466</v>
      </c>
      <c r="U37" s="127">
        <v>45594</v>
      </c>
      <c r="V37" s="128">
        <v>442</v>
      </c>
      <c r="W37" s="127">
        <v>436</v>
      </c>
      <c r="X37" s="126">
        <f t="shared" si="6"/>
        <v>95938</v>
      </c>
      <c r="Y37" s="125">
        <f t="shared" si="7"/>
        <v>-0.9825825011986908</v>
      </c>
    </row>
    <row r="38" ht="15" thickTop="1">
      <c r="A38" s="124" t="s">
        <v>146</v>
      </c>
    </row>
    <row r="39" ht="15">
      <c r="A39" s="124" t="s">
        <v>42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38:Y65536 M38:M65536 Y3 M3 M5:M8 Y5:Y8">
    <cfRule type="cellIs" priority="3" dxfId="93" operator="lessThan" stopIfTrue="1">
      <formula>0</formula>
    </cfRule>
  </conditionalFormatting>
  <conditionalFormatting sqref="M9:M37 Y9:Y37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G6:G8">
    <cfRule type="cellIs" priority="2" dxfId="93" operator="lessThan" stopIfTrue="1">
      <formula>0</formula>
    </cfRule>
  </conditionalFormatting>
  <conditionalFormatting sqref="S6:S8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1">
      <selection activeCell="A18" sqref="A18:IV18"/>
    </sheetView>
  </sheetViews>
  <sheetFormatPr defaultColWidth="8.00390625" defaultRowHeight="15"/>
  <cols>
    <col min="1" max="1" width="29.8515625" style="123" customWidth="1"/>
    <col min="2" max="2" width="9.140625" style="123" customWidth="1"/>
    <col min="3" max="3" width="10.7109375" style="123" customWidth="1"/>
    <col min="4" max="4" width="8.7109375" style="123" bestFit="1" customWidth="1"/>
    <col min="5" max="5" width="10.7109375" style="123" bestFit="1" customWidth="1"/>
    <col min="6" max="6" width="10.140625" style="123" customWidth="1"/>
    <col min="7" max="7" width="11.28125" style="123" bestFit="1" customWidth="1"/>
    <col min="8" max="8" width="10.00390625" style="123" customWidth="1"/>
    <col min="9" max="9" width="10.8515625" style="123" bestFit="1" customWidth="1"/>
    <col min="10" max="10" width="9.00390625" style="123" bestFit="1" customWidth="1"/>
    <col min="11" max="11" width="10.7109375" style="123" bestFit="1" customWidth="1"/>
    <col min="12" max="12" width="9.28125" style="123" customWidth="1"/>
    <col min="13" max="13" width="9.7109375" style="123" customWidth="1"/>
    <col min="14" max="14" width="10.7109375" style="123" customWidth="1"/>
    <col min="15" max="15" width="12.28125" style="123" bestFit="1" customWidth="1"/>
    <col min="16" max="16" width="9.28125" style="123" customWidth="1"/>
    <col min="17" max="17" width="10.7109375" style="123" bestFit="1" customWidth="1"/>
    <col min="18" max="18" width="10.28125" style="123" bestFit="1" customWidth="1"/>
    <col min="19" max="19" width="11.28125" style="123" bestFit="1" customWidth="1"/>
    <col min="20" max="20" width="10.28125" style="123" bestFit="1" customWidth="1"/>
    <col min="21" max="21" width="10.28125" style="123" customWidth="1"/>
    <col min="22" max="22" width="9.28125" style="123" customWidth="1"/>
    <col min="23" max="23" width="10.28125" style="123" customWidth="1"/>
    <col min="24" max="24" width="10.7109375" style="123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87" t="s">
        <v>28</v>
      </c>
      <c r="Y1" s="588"/>
    </row>
    <row r="2" ht="5.25" customHeight="1" thickBot="1"/>
    <row r="3" spans="1:25" ht="24" customHeight="1" thickTop="1">
      <c r="A3" s="589" t="s">
        <v>47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1"/>
    </row>
    <row r="4" spans="1:25" ht="21" customHeight="1" thickBot="1">
      <c r="A4" s="606" t="s">
        <v>45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8"/>
    </row>
    <row r="5" spans="1:25" s="169" customFormat="1" ht="19.5" customHeight="1" thickBot="1" thickTop="1">
      <c r="A5" s="592" t="s">
        <v>44</v>
      </c>
      <c r="B5" s="578" t="s">
        <v>36</v>
      </c>
      <c r="C5" s="579"/>
      <c r="D5" s="579"/>
      <c r="E5" s="579"/>
      <c r="F5" s="579"/>
      <c r="G5" s="579"/>
      <c r="H5" s="579"/>
      <c r="I5" s="579"/>
      <c r="J5" s="580"/>
      <c r="K5" s="580"/>
      <c r="L5" s="580"/>
      <c r="M5" s="581"/>
      <c r="N5" s="582" t="s">
        <v>35</v>
      </c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81"/>
    </row>
    <row r="6" spans="1:25" s="168" customFormat="1" ht="26.25" customHeight="1" thickBot="1">
      <c r="A6" s="593"/>
      <c r="B6" s="585" t="s">
        <v>155</v>
      </c>
      <c r="C6" s="574"/>
      <c r="D6" s="574"/>
      <c r="E6" s="574"/>
      <c r="F6" s="586"/>
      <c r="G6" s="575" t="s">
        <v>34</v>
      </c>
      <c r="H6" s="585" t="s">
        <v>156</v>
      </c>
      <c r="I6" s="574"/>
      <c r="J6" s="574"/>
      <c r="K6" s="574"/>
      <c r="L6" s="586"/>
      <c r="M6" s="575" t="s">
        <v>33</v>
      </c>
      <c r="N6" s="573" t="s">
        <v>157</v>
      </c>
      <c r="O6" s="574"/>
      <c r="P6" s="574"/>
      <c r="Q6" s="574"/>
      <c r="R6" s="574"/>
      <c r="S6" s="575" t="s">
        <v>34</v>
      </c>
      <c r="T6" s="573" t="s">
        <v>158</v>
      </c>
      <c r="U6" s="574"/>
      <c r="V6" s="574"/>
      <c r="W6" s="574"/>
      <c r="X6" s="574"/>
      <c r="Y6" s="575" t="s">
        <v>33</v>
      </c>
    </row>
    <row r="7" spans="1:25" s="163" customFormat="1" ht="26.25" customHeight="1">
      <c r="A7" s="594"/>
      <c r="B7" s="598" t="s">
        <v>22</v>
      </c>
      <c r="C7" s="599"/>
      <c r="D7" s="596" t="s">
        <v>21</v>
      </c>
      <c r="E7" s="597"/>
      <c r="F7" s="583" t="s">
        <v>17</v>
      </c>
      <c r="G7" s="576"/>
      <c r="H7" s="598" t="s">
        <v>22</v>
      </c>
      <c r="I7" s="599"/>
      <c r="J7" s="596" t="s">
        <v>21</v>
      </c>
      <c r="K7" s="597"/>
      <c r="L7" s="583" t="s">
        <v>17</v>
      </c>
      <c r="M7" s="576"/>
      <c r="N7" s="599" t="s">
        <v>22</v>
      </c>
      <c r="O7" s="599"/>
      <c r="P7" s="604" t="s">
        <v>21</v>
      </c>
      <c r="Q7" s="599"/>
      <c r="R7" s="583" t="s">
        <v>17</v>
      </c>
      <c r="S7" s="576"/>
      <c r="T7" s="605" t="s">
        <v>22</v>
      </c>
      <c r="U7" s="597"/>
      <c r="V7" s="596" t="s">
        <v>21</v>
      </c>
      <c r="W7" s="600"/>
      <c r="X7" s="583" t="s">
        <v>17</v>
      </c>
      <c r="Y7" s="576"/>
    </row>
    <row r="8" spans="1:25" s="163" customFormat="1" ht="16.5" customHeight="1" thickBot="1">
      <c r="A8" s="595"/>
      <c r="B8" s="166" t="s">
        <v>31</v>
      </c>
      <c r="C8" s="164" t="s">
        <v>30</v>
      </c>
      <c r="D8" s="165" t="s">
        <v>31</v>
      </c>
      <c r="E8" s="164" t="s">
        <v>30</v>
      </c>
      <c r="F8" s="584"/>
      <c r="G8" s="577"/>
      <c r="H8" s="166" t="s">
        <v>31</v>
      </c>
      <c r="I8" s="164" t="s">
        <v>30</v>
      </c>
      <c r="J8" s="165" t="s">
        <v>31</v>
      </c>
      <c r="K8" s="164" t="s">
        <v>30</v>
      </c>
      <c r="L8" s="584"/>
      <c r="M8" s="577"/>
      <c r="N8" s="166" t="s">
        <v>31</v>
      </c>
      <c r="O8" s="164" t="s">
        <v>30</v>
      </c>
      <c r="P8" s="165" t="s">
        <v>31</v>
      </c>
      <c r="Q8" s="164" t="s">
        <v>30</v>
      </c>
      <c r="R8" s="584"/>
      <c r="S8" s="577"/>
      <c r="T8" s="166" t="s">
        <v>31</v>
      </c>
      <c r="U8" s="164" t="s">
        <v>30</v>
      </c>
      <c r="V8" s="165" t="s">
        <v>31</v>
      </c>
      <c r="W8" s="164" t="s">
        <v>30</v>
      </c>
      <c r="X8" s="584"/>
      <c r="Y8" s="577"/>
    </row>
    <row r="9" spans="1:25" s="170" customFormat="1" ht="18" customHeight="1" thickBot="1" thickTop="1">
      <c r="A9" s="180" t="s">
        <v>24</v>
      </c>
      <c r="B9" s="179">
        <f>SUM(B10:B45)</f>
        <v>26972.201000000012</v>
      </c>
      <c r="C9" s="173">
        <f>SUM(C10:C45)</f>
        <v>16736.393000000004</v>
      </c>
      <c r="D9" s="174">
        <f>SUM(D10:D45)</f>
        <v>2481.1919999999996</v>
      </c>
      <c r="E9" s="173">
        <f>SUM(E10:E45)</f>
        <v>1233.781</v>
      </c>
      <c r="F9" s="172">
        <f>SUM(B9:E9)</f>
        <v>47423.56700000002</v>
      </c>
      <c r="G9" s="176">
        <f>F9/$F$9</f>
        <v>1</v>
      </c>
      <c r="H9" s="175">
        <f>SUM(H10:H45)</f>
        <v>21244.858999999997</v>
      </c>
      <c r="I9" s="173">
        <f>SUM(I10:I45)</f>
        <v>14210.872999999998</v>
      </c>
      <c r="J9" s="174">
        <f>SUM(J10:J45)</f>
        <v>3232.8140000000003</v>
      </c>
      <c r="K9" s="173">
        <f>SUM(K10:K45)</f>
        <v>2288.415</v>
      </c>
      <c r="L9" s="172">
        <f>SUM(H9:K9)</f>
        <v>40976.960999999996</v>
      </c>
      <c r="M9" s="178">
        <f>IF(ISERROR(F9/L9-1),"         /0",(F9/L9-1))</f>
        <v>0.15732269652695874</v>
      </c>
      <c r="N9" s="177">
        <f>SUM(N10:N45)</f>
        <v>189645.28699999998</v>
      </c>
      <c r="O9" s="173">
        <f>SUM(O10:O45)</f>
        <v>102261.17399999996</v>
      </c>
      <c r="P9" s="174">
        <f>SUM(P10:P45)</f>
        <v>25391.995000000003</v>
      </c>
      <c r="Q9" s="173">
        <f>SUM(Q10:Q45)</f>
        <v>12345.897</v>
      </c>
      <c r="R9" s="172">
        <f>SUM(N9:Q9)</f>
        <v>329644.35299999994</v>
      </c>
      <c r="S9" s="176">
        <f>R9/$R$9</f>
        <v>1</v>
      </c>
      <c r="T9" s="175">
        <f>SUM(T10:T45)</f>
        <v>184159.70399999997</v>
      </c>
      <c r="U9" s="173">
        <f>SUM(U10:U45)</f>
        <v>106878.019</v>
      </c>
      <c r="V9" s="174">
        <f>SUM(V10:V45)</f>
        <v>20418.702</v>
      </c>
      <c r="W9" s="173">
        <f>SUM(W10:W45)</f>
        <v>12970.88</v>
      </c>
      <c r="X9" s="172">
        <f>SUM(T9:W9)</f>
        <v>324427.305</v>
      </c>
      <c r="Y9" s="171">
        <f>IF(ISERROR(R9/X9-1),"         /0",(R9/X9-1))</f>
        <v>0.016080791966631702</v>
      </c>
    </row>
    <row r="10" spans="1:25" ht="19.5" customHeight="1" thickTop="1">
      <c r="A10" s="151" t="s">
        <v>173</v>
      </c>
      <c r="B10" s="149">
        <v>8118.344</v>
      </c>
      <c r="C10" s="145">
        <v>5299.27</v>
      </c>
      <c r="D10" s="146">
        <v>0</v>
      </c>
      <c r="E10" s="145">
        <v>0</v>
      </c>
      <c r="F10" s="144">
        <f>SUM(B10:E10)</f>
        <v>13417.614000000001</v>
      </c>
      <c r="G10" s="148">
        <f>F10/$F$9</f>
        <v>0.28293135351881055</v>
      </c>
      <c r="H10" s="147">
        <v>5230.826000000001</v>
      </c>
      <c r="I10" s="145">
        <v>4294.977999999999</v>
      </c>
      <c r="J10" s="146"/>
      <c r="K10" s="145"/>
      <c r="L10" s="144">
        <f>SUM(H10:K10)</f>
        <v>9525.804</v>
      </c>
      <c r="M10" s="150">
        <f>IF(ISERROR(F10/L10-1),"         /0",(F10/L10-1))</f>
        <v>0.4085544905185958</v>
      </c>
      <c r="N10" s="149">
        <v>55338.405999999995</v>
      </c>
      <c r="O10" s="145">
        <v>36191.84900000001</v>
      </c>
      <c r="P10" s="146">
        <v>43.935</v>
      </c>
      <c r="Q10" s="145"/>
      <c r="R10" s="144">
        <f>SUM(N10:Q10)</f>
        <v>91574.19</v>
      </c>
      <c r="S10" s="148">
        <f>R10/$R$9</f>
        <v>0.27779693225929464</v>
      </c>
      <c r="T10" s="147">
        <v>41234.83700000001</v>
      </c>
      <c r="U10" s="145">
        <v>30848.369999999995</v>
      </c>
      <c r="V10" s="146"/>
      <c r="W10" s="145"/>
      <c r="X10" s="144">
        <f>SUM(T10:W10)</f>
        <v>72083.207</v>
      </c>
      <c r="Y10" s="143">
        <f>IF(ISERROR(R10/X10-1),"         /0",IF(R10/X10&gt;5,"  *  ",(R10/X10-1)))</f>
        <v>0.2703956137800585</v>
      </c>
    </row>
    <row r="11" spans="1:25" ht="19.5" customHeight="1">
      <c r="A11" s="142" t="s">
        <v>205</v>
      </c>
      <c r="B11" s="140">
        <v>3292.643</v>
      </c>
      <c r="C11" s="136">
        <v>1922.01</v>
      </c>
      <c r="D11" s="137">
        <v>101.629</v>
      </c>
      <c r="E11" s="136">
        <v>252.654</v>
      </c>
      <c r="F11" s="135">
        <f>SUM(B11:E11)</f>
        <v>5568.936</v>
      </c>
      <c r="G11" s="139">
        <f>F11/$F$9</f>
        <v>0.11742971590475254</v>
      </c>
      <c r="H11" s="138">
        <v>2732.504</v>
      </c>
      <c r="I11" s="136">
        <v>1573.351</v>
      </c>
      <c r="J11" s="137">
        <v>50.15</v>
      </c>
      <c r="K11" s="136">
        <v>88.505</v>
      </c>
      <c r="L11" s="135">
        <f>SUM(H11:K11)</f>
        <v>4444.509999999999</v>
      </c>
      <c r="M11" s="141">
        <f>IF(ISERROR(F11/L11-1),"         /0",(F11/L11-1))</f>
        <v>0.25299211836625424</v>
      </c>
      <c r="N11" s="140">
        <v>27039.006</v>
      </c>
      <c r="O11" s="136">
        <v>9551.766</v>
      </c>
      <c r="P11" s="137">
        <v>404.435</v>
      </c>
      <c r="Q11" s="136">
        <v>1627.755</v>
      </c>
      <c r="R11" s="135">
        <f>SUM(N11:Q11)</f>
        <v>38622.96199999999</v>
      </c>
      <c r="S11" s="139">
        <f>R11/$R$9</f>
        <v>0.11716555023164615</v>
      </c>
      <c r="T11" s="138">
        <v>26139.072</v>
      </c>
      <c r="U11" s="136">
        <v>10895.525000000001</v>
      </c>
      <c r="V11" s="137">
        <v>196.618</v>
      </c>
      <c r="W11" s="136">
        <v>853.3850000000001</v>
      </c>
      <c r="X11" s="135">
        <f>SUM(T11:W11)</f>
        <v>38084.600000000006</v>
      </c>
      <c r="Y11" s="134">
        <f>IF(ISERROR(R11/X11-1),"         /0",IF(R11/X11&gt;5,"  *  ",(R11/X11-1)))</f>
        <v>0.014135949964027006</v>
      </c>
    </row>
    <row r="12" spans="1:25" ht="19.5" customHeight="1">
      <c r="A12" s="142" t="s">
        <v>177</v>
      </c>
      <c r="B12" s="140">
        <v>3011.983</v>
      </c>
      <c r="C12" s="136">
        <v>1406.889</v>
      </c>
      <c r="D12" s="137">
        <v>0</v>
      </c>
      <c r="E12" s="136">
        <v>0</v>
      </c>
      <c r="F12" s="135">
        <f>SUM(B12:E12)</f>
        <v>4418.872</v>
      </c>
      <c r="G12" s="139">
        <f>F12/$F$9</f>
        <v>0.0931788197205832</v>
      </c>
      <c r="H12" s="138">
        <v>3241.0660000000003</v>
      </c>
      <c r="I12" s="136">
        <v>1396.5430000000001</v>
      </c>
      <c r="J12" s="137"/>
      <c r="K12" s="136"/>
      <c r="L12" s="135">
        <f>SUM(H12:K12)</f>
        <v>4637.609</v>
      </c>
      <c r="M12" s="141">
        <f>IF(ISERROR(F12/L12-1),"         /0",(F12/L12-1))</f>
        <v>-0.04716589949691752</v>
      </c>
      <c r="N12" s="140">
        <v>24536.577</v>
      </c>
      <c r="O12" s="136">
        <v>7883.7130000000025</v>
      </c>
      <c r="P12" s="137"/>
      <c r="Q12" s="136"/>
      <c r="R12" s="135">
        <f>SUM(N12:Q12)</f>
        <v>32420.290000000005</v>
      </c>
      <c r="S12" s="139">
        <f>R12/$R$9</f>
        <v>0.09834929585461459</v>
      </c>
      <c r="T12" s="138">
        <v>28228.82299999999</v>
      </c>
      <c r="U12" s="136">
        <v>11225.821999999998</v>
      </c>
      <c r="V12" s="137"/>
      <c r="W12" s="136"/>
      <c r="X12" s="135">
        <f>SUM(T12:W12)</f>
        <v>39454.64499999999</v>
      </c>
      <c r="Y12" s="134">
        <f>IF(ISERROR(R12/X12-1),"         /0",IF(R12/X12&gt;5,"  *  ",(R12/X12-1)))</f>
        <v>-0.1782896538544444</v>
      </c>
    </row>
    <row r="13" spans="1:25" ht="19.5" customHeight="1">
      <c r="A13" s="142" t="s">
        <v>159</v>
      </c>
      <c r="B13" s="140">
        <v>2169.733</v>
      </c>
      <c r="C13" s="136">
        <v>2140.642</v>
      </c>
      <c r="D13" s="137">
        <v>0.853</v>
      </c>
      <c r="E13" s="136">
        <v>0</v>
      </c>
      <c r="F13" s="135">
        <f>SUM(B13:E13)</f>
        <v>4311.228</v>
      </c>
      <c r="G13" s="139">
        <f>F13/$F$9</f>
        <v>0.09090897780843854</v>
      </c>
      <c r="H13" s="138">
        <v>1856.2109999999998</v>
      </c>
      <c r="I13" s="136">
        <v>946.5590000000001</v>
      </c>
      <c r="J13" s="137">
        <v>0</v>
      </c>
      <c r="K13" s="136">
        <v>0</v>
      </c>
      <c r="L13" s="135">
        <f>SUM(H13:K13)</f>
        <v>2802.77</v>
      </c>
      <c r="M13" s="141">
        <f>IF(ISERROR(F13/L13-1),"         /0",(F13/L13-1))</f>
        <v>0.5382025638921495</v>
      </c>
      <c r="N13" s="140">
        <v>13951.376</v>
      </c>
      <c r="O13" s="136">
        <v>11916.537999999993</v>
      </c>
      <c r="P13" s="137">
        <v>13.325999999999999</v>
      </c>
      <c r="Q13" s="136">
        <v>0.049</v>
      </c>
      <c r="R13" s="135">
        <f>SUM(N13:Q13)</f>
        <v>25881.288999999993</v>
      </c>
      <c r="S13" s="139">
        <f>R13/$R$9</f>
        <v>0.07851276311716462</v>
      </c>
      <c r="T13" s="138">
        <v>14559.47900000001</v>
      </c>
      <c r="U13" s="136">
        <v>10531.6</v>
      </c>
      <c r="V13" s="137">
        <v>2.809</v>
      </c>
      <c r="W13" s="136">
        <v>0.589</v>
      </c>
      <c r="X13" s="135">
        <f>SUM(T13:W13)</f>
        <v>25094.477000000014</v>
      </c>
      <c r="Y13" s="134">
        <f>IF(ISERROR(R13/X13-1),"         /0",IF(R13/X13&gt;5,"  *  ",(R13/X13-1)))</f>
        <v>0.03135399076059553</v>
      </c>
    </row>
    <row r="14" spans="1:25" ht="19.5" customHeight="1">
      <c r="A14" s="142" t="s">
        <v>206</v>
      </c>
      <c r="B14" s="140">
        <v>2198.9</v>
      </c>
      <c r="C14" s="136">
        <v>1411.8029999999999</v>
      </c>
      <c r="D14" s="137">
        <v>0</v>
      </c>
      <c r="E14" s="136">
        <v>0</v>
      </c>
      <c r="F14" s="135">
        <f aca="true" t="shared" si="0" ref="F14:F25">SUM(B14:E14)</f>
        <v>3610.703</v>
      </c>
      <c r="G14" s="139">
        <f aca="true" t="shared" si="1" ref="G14:G25">F14/$F$9</f>
        <v>0.07613731375372922</v>
      </c>
      <c r="H14" s="138">
        <v>1700.312</v>
      </c>
      <c r="I14" s="136">
        <v>1128.7620000000002</v>
      </c>
      <c r="J14" s="137"/>
      <c r="K14" s="136"/>
      <c r="L14" s="135">
        <f aca="true" t="shared" si="2" ref="L14:L25">SUM(H14:K14)</f>
        <v>2829.074</v>
      </c>
      <c r="M14" s="141">
        <f aca="true" t="shared" si="3" ref="M14:M25">IF(ISERROR(F14/L14-1),"         /0",(F14/L14-1))</f>
        <v>0.2762843955301275</v>
      </c>
      <c r="N14" s="140">
        <v>14556.762999999999</v>
      </c>
      <c r="O14" s="136">
        <v>8612.224999999999</v>
      </c>
      <c r="P14" s="137">
        <v>2282.616</v>
      </c>
      <c r="Q14" s="136">
        <v>290.568</v>
      </c>
      <c r="R14" s="135">
        <f aca="true" t="shared" si="4" ref="R14:R25">SUM(N14:Q14)</f>
        <v>25742.172</v>
      </c>
      <c r="S14" s="139">
        <f aca="true" t="shared" si="5" ref="S14:S25">R14/$R$9</f>
        <v>0.07809074163026844</v>
      </c>
      <c r="T14" s="138">
        <v>15029.542</v>
      </c>
      <c r="U14" s="136">
        <v>8163.647</v>
      </c>
      <c r="V14" s="137"/>
      <c r="W14" s="136"/>
      <c r="X14" s="135">
        <f aca="true" t="shared" si="6" ref="X14:X25">SUM(T14:W14)</f>
        <v>23193.189</v>
      </c>
      <c r="Y14" s="134">
        <f aca="true" t="shared" si="7" ref="Y14:Y25">IF(ISERROR(R14/X14-1),"         /0",IF(R14/X14&gt;5,"  *  ",(R14/X14-1)))</f>
        <v>0.10990222172552477</v>
      </c>
    </row>
    <row r="15" spans="1:25" ht="19.5" customHeight="1">
      <c r="A15" s="142" t="s">
        <v>207</v>
      </c>
      <c r="B15" s="140">
        <v>0</v>
      </c>
      <c r="C15" s="136">
        <v>0</v>
      </c>
      <c r="D15" s="137">
        <v>2260.04</v>
      </c>
      <c r="E15" s="136">
        <v>804.81</v>
      </c>
      <c r="F15" s="135">
        <f t="shared" si="0"/>
        <v>3064.85</v>
      </c>
      <c r="G15" s="139">
        <f t="shared" si="1"/>
        <v>0.06462715046297549</v>
      </c>
      <c r="H15" s="138"/>
      <c r="I15" s="136"/>
      <c r="J15" s="137">
        <v>1844.828</v>
      </c>
      <c r="K15" s="136">
        <v>937.024</v>
      </c>
      <c r="L15" s="135">
        <f t="shared" si="2"/>
        <v>2781.852</v>
      </c>
      <c r="M15" s="141">
        <f t="shared" si="3"/>
        <v>0.10173007047103866</v>
      </c>
      <c r="N15" s="140"/>
      <c r="O15" s="136"/>
      <c r="P15" s="137">
        <v>17637.247</v>
      </c>
      <c r="Q15" s="136">
        <v>5402.413999999999</v>
      </c>
      <c r="R15" s="135">
        <f t="shared" si="4"/>
        <v>23039.661</v>
      </c>
      <c r="S15" s="139">
        <f t="shared" si="5"/>
        <v>0.06989247894078138</v>
      </c>
      <c r="T15" s="138"/>
      <c r="U15" s="136"/>
      <c r="V15" s="137">
        <v>8494.108</v>
      </c>
      <c r="W15" s="136">
        <v>3937.4069999999997</v>
      </c>
      <c r="X15" s="135">
        <f t="shared" si="6"/>
        <v>12431.515</v>
      </c>
      <c r="Y15" s="134">
        <f t="shared" si="7"/>
        <v>0.8533268873504156</v>
      </c>
    </row>
    <row r="16" spans="1:25" ht="19.5" customHeight="1">
      <c r="A16" s="142" t="s">
        <v>208</v>
      </c>
      <c r="B16" s="140">
        <v>1041.748</v>
      </c>
      <c r="C16" s="136">
        <v>734.564</v>
      </c>
      <c r="D16" s="137">
        <v>0</v>
      </c>
      <c r="E16" s="136">
        <v>0</v>
      </c>
      <c r="F16" s="135">
        <f t="shared" si="0"/>
        <v>1776.312</v>
      </c>
      <c r="G16" s="139">
        <f t="shared" si="1"/>
        <v>0.037456313650974404</v>
      </c>
      <c r="H16" s="138">
        <v>305.899</v>
      </c>
      <c r="I16" s="136">
        <v>410.88</v>
      </c>
      <c r="J16" s="137"/>
      <c r="K16" s="136"/>
      <c r="L16" s="135">
        <f t="shared" si="2"/>
        <v>716.779</v>
      </c>
      <c r="M16" s="141">
        <f t="shared" si="3"/>
        <v>1.478186442404144</v>
      </c>
      <c r="N16" s="140">
        <v>3778.0570000000002</v>
      </c>
      <c r="O16" s="136">
        <v>2503.627</v>
      </c>
      <c r="P16" s="137">
        <v>184.829</v>
      </c>
      <c r="Q16" s="136">
        <v>8.03</v>
      </c>
      <c r="R16" s="135">
        <f t="shared" si="4"/>
        <v>6474.543</v>
      </c>
      <c r="S16" s="139">
        <f t="shared" si="5"/>
        <v>0.019640994729856635</v>
      </c>
      <c r="T16" s="138">
        <v>2003.654</v>
      </c>
      <c r="U16" s="136">
        <v>1280.1979999999999</v>
      </c>
      <c r="V16" s="137">
        <v>100.69</v>
      </c>
      <c r="W16" s="136">
        <v>11.317</v>
      </c>
      <c r="X16" s="135">
        <f t="shared" si="6"/>
        <v>3395.859</v>
      </c>
      <c r="Y16" s="134">
        <f t="shared" si="7"/>
        <v>0.9065994789536314</v>
      </c>
    </row>
    <row r="17" spans="1:25" ht="19.5" customHeight="1">
      <c r="A17" s="142" t="s">
        <v>209</v>
      </c>
      <c r="B17" s="140">
        <v>715.153</v>
      </c>
      <c r="C17" s="136">
        <v>542.333</v>
      </c>
      <c r="D17" s="137">
        <v>0</v>
      </c>
      <c r="E17" s="136">
        <v>0</v>
      </c>
      <c r="F17" s="135">
        <f t="shared" si="0"/>
        <v>1257.4859999999999</v>
      </c>
      <c r="G17" s="139">
        <f t="shared" si="1"/>
        <v>0.02651605687948356</v>
      </c>
      <c r="H17" s="138">
        <v>531.745</v>
      </c>
      <c r="I17" s="136">
        <v>363.25</v>
      </c>
      <c r="J17" s="137"/>
      <c r="K17" s="136"/>
      <c r="L17" s="135">
        <f t="shared" si="2"/>
        <v>894.995</v>
      </c>
      <c r="M17" s="141">
        <f t="shared" si="3"/>
        <v>0.405020139777317</v>
      </c>
      <c r="N17" s="140">
        <v>4886.735999999999</v>
      </c>
      <c r="O17" s="136">
        <v>3787.1949999999997</v>
      </c>
      <c r="P17" s="137"/>
      <c r="Q17" s="136"/>
      <c r="R17" s="135">
        <f t="shared" si="4"/>
        <v>8673.930999999999</v>
      </c>
      <c r="S17" s="139">
        <f t="shared" si="5"/>
        <v>0.02631299738964435</v>
      </c>
      <c r="T17" s="138">
        <v>4415.897</v>
      </c>
      <c r="U17" s="136">
        <v>3013.859</v>
      </c>
      <c r="V17" s="137"/>
      <c r="W17" s="136"/>
      <c r="X17" s="135">
        <f t="shared" si="6"/>
        <v>7429.755999999999</v>
      </c>
      <c r="Y17" s="134">
        <f t="shared" si="7"/>
        <v>0.16745839298087306</v>
      </c>
    </row>
    <row r="18" spans="1:25" ht="19.5" customHeight="1">
      <c r="A18" s="142" t="s">
        <v>210</v>
      </c>
      <c r="B18" s="140">
        <v>1168.2559999999999</v>
      </c>
      <c r="C18" s="136">
        <v>81.026</v>
      </c>
      <c r="D18" s="137">
        <v>0</v>
      </c>
      <c r="E18" s="136">
        <v>0</v>
      </c>
      <c r="F18" s="135">
        <f>SUM(B18:E18)</f>
        <v>1249.282</v>
      </c>
      <c r="G18" s="139">
        <f>F18/$F$9</f>
        <v>0.026343062722380194</v>
      </c>
      <c r="H18" s="138">
        <v>408.60699999999997</v>
      </c>
      <c r="I18" s="136"/>
      <c r="J18" s="137"/>
      <c r="K18" s="136"/>
      <c r="L18" s="135">
        <f>SUM(H18:K18)</f>
        <v>408.60699999999997</v>
      </c>
      <c r="M18" s="141">
        <f>IF(ISERROR(F18/L18-1),"         /0",(F18/L18-1))</f>
        <v>2.057417029076839</v>
      </c>
      <c r="N18" s="140">
        <v>6681.068</v>
      </c>
      <c r="O18" s="136">
        <v>482.3789999999999</v>
      </c>
      <c r="P18" s="137"/>
      <c r="Q18" s="136"/>
      <c r="R18" s="135">
        <f>SUM(N18:Q18)</f>
        <v>7163.447</v>
      </c>
      <c r="S18" s="139">
        <f>R18/$R$9</f>
        <v>0.021730834867357794</v>
      </c>
      <c r="T18" s="138">
        <v>6007.304000000001</v>
      </c>
      <c r="U18" s="136">
        <v>2.169</v>
      </c>
      <c r="V18" s="137"/>
      <c r="W18" s="136"/>
      <c r="X18" s="135">
        <f>SUM(T18:W18)</f>
        <v>6009.473000000001</v>
      </c>
      <c r="Y18" s="134">
        <f>IF(ISERROR(R18/X18-1),"         /0",IF(R18/X18&gt;5,"  *  ",(R18/X18-1)))</f>
        <v>0.19202582322942452</v>
      </c>
    </row>
    <row r="19" spans="1:25" ht="19.5" customHeight="1">
      <c r="A19" s="142" t="s">
        <v>211</v>
      </c>
      <c r="B19" s="140">
        <v>1149.813</v>
      </c>
      <c r="C19" s="136">
        <v>0</v>
      </c>
      <c r="D19" s="137">
        <v>0</v>
      </c>
      <c r="E19" s="136">
        <v>0</v>
      </c>
      <c r="F19" s="135">
        <f>SUM(B19:E19)</f>
        <v>1149.813</v>
      </c>
      <c r="G19" s="139">
        <f>F19/$F$9</f>
        <v>0.024245603457032232</v>
      </c>
      <c r="H19" s="138">
        <v>1146.369</v>
      </c>
      <c r="I19" s="136">
        <v>550.0459999999999</v>
      </c>
      <c r="J19" s="137"/>
      <c r="K19" s="136"/>
      <c r="L19" s="135">
        <f>SUM(H19:K19)</f>
        <v>1696.415</v>
      </c>
      <c r="M19" s="141">
        <f>IF(ISERROR(F19/L19-1),"         /0",(F19/L19-1))</f>
        <v>-0.3222100724174214</v>
      </c>
      <c r="N19" s="140">
        <v>8951.779999999999</v>
      </c>
      <c r="O19" s="136"/>
      <c r="P19" s="137"/>
      <c r="Q19" s="136"/>
      <c r="R19" s="135">
        <f>SUM(N19:Q19)</f>
        <v>8951.779999999999</v>
      </c>
      <c r="S19" s="139">
        <f>R19/$R$9</f>
        <v>0.027155872438075712</v>
      </c>
      <c r="T19" s="138">
        <v>8963.551</v>
      </c>
      <c r="U19" s="136">
        <v>4721.368</v>
      </c>
      <c r="V19" s="137"/>
      <c r="W19" s="136"/>
      <c r="X19" s="135">
        <f>SUM(T19:W19)</f>
        <v>13684.919</v>
      </c>
      <c r="Y19" s="134">
        <f>IF(ISERROR(R19/X19-1),"         /0",IF(R19/X19&gt;5,"  *  ",(R19/X19-1)))</f>
        <v>-0.34586532810314774</v>
      </c>
    </row>
    <row r="20" spans="1:25" ht="19.5" customHeight="1">
      <c r="A20" s="142" t="s">
        <v>171</v>
      </c>
      <c r="B20" s="140">
        <v>540.9159999999999</v>
      </c>
      <c r="C20" s="136">
        <v>523.3820000000001</v>
      </c>
      <c r="D20" s="137">
        <v>0</v>
      </c>
      <c r="E20" s="136">
        <v>0</v>
      </c>
      <c r="F20" s="135">
        <f t="shared" si="0"/>
        <v>1064.298</v>
      </c>
      <c r="G20" s="139">
        <f t="shared" si="1"/>
        <v>0.022442386082008544</v>
      </c>
      <c r="H20" s="138">
        <v>394.497</v>
      </c>
      <c r="I20" s="136">
        <v>213.446</v>
      </c>
      <c r="J20" s="137"/>
      <c r="K20" s="136"/>
      <c r="L20" s="135">
        <f t="shared" si="2"/>
        <v>607.943</v>
      </c>
      <c r="M20" s="141">
        <f t="shared" si="3"/>
        <v>0.7506542554153925</v>
      </c>
      <c r="N20" s="140">
        <v>2951.3780000000006</v>
      </c>
      <c r="O20" s="136">
        <v>2507.427</v>
      </c>
      <c r="P20" s="137"/>
      <c r="Q20" s="136"/>
      <c r="R20" s="135">
        <f t="shared" si="4"/>
        <v>5458.805</v>
      </c>
      <c r="S20" s="139">
        <f t="shared" si="5"/>
        <v>0.016559680001556106</v>
      </c>
      <c r="T20" s="138">
        <v>3229.9420000000005</v>
      </c>
      <c r="U20" s="136">
        <v>2194.058</v>
      </c>
      <c r="V20" s="137"/>
      <c r="W20" s="136"/>
      <c r="X20" s="135">
        <f t="shared" si="6"/>
        <v>5424</v>
      </c>
      <c r="Y20" s="134">
        <f t="shared" si="7"/>
        <v>0.0064168510324484895</v>
      </c>
    </row>
    <row r="21" spans="1:25" ht="19.5" customHeight="1">
      <c r="A21" s="142" t="s">
        <v>212</v>
      </c>
      <c r="B21" s="140">
        <v>539.181</v>
      </c>
      <c r="C21" s="136">
        <v>153.564</v>
      </c>
      <c r="D21" s="137">
        <v>0</v>
      </c>
      <c r="E21" s="136">
        <v>73.431</v>
      </c>
      <c r="F21" s="135">
        <f t="shared" si="0"/>
        <v>766.176</v>
      </c>
      <c r="G21" s="139">
        <f t="shared" si="1"/>
        <v>0.01615601795621995</v>
      </c>
      <c r="H21" s="138">
        <v>662.265</v>
      </c>
      <c r="I21" s="136">
        <v>210.583</v>
      </c>
      <c r="J21" s="137">
        <v>37.381</v>
      </c>
      <c r="K21" s="136">
        <v>151.59300000000002</v>
      </c>
      <c r="L21" s="135">
        <f t="shared" si="2"/>
        <v>1061.822</v>
      </c>
      <c r="M21" s="141">
        <f t="shared" si="3"/>
        <v>-0.2784327316631223</v>
      </c>
      <c r="N21" s="140">
        <v>5730.979000000001</v>
      </c>
      <c r="O21" s="136">
        <v>1185.902</v>
      </c>
      <c r="P21" s="137"/>
      <c r="Q21" s="136">
        <v>843.447</v>
      </c>
      <c r="R21" s="135">
        <f t="shared" si="4"/>
        <v>7760.328000000001</v>
      </c>
      <c r="S21" s="139">
        <f t="shared" si="5"/>
        <v>0.023541516574985898</v>
      </c>
      <c r="T21" s="138">
        <v>9249.167</v>
      </c>
      <c r="U21" s="136">
        <v>1174.719</v>
      </c>
      <c r="V21" s="137">
        <v>156.446</v>
      </c>
      <c r="W21" s="136">
        <v>997.543</v>
      </c>
      <c r="X21" s="135">
        <f t="shared" si="6"/>
        <v>11577.874999999998</v>
      </c>
      <c r="Y21" s="134">
        <f t="shared" si="7"/>
        <v>-0.32972777819763965</v>
      </c>
    </row>
    <row r="22" spans="1:25" ht="19.5" customHeight="1">
      <c r="A22" s="142" t="s">
        <v>213</v>
      </c>
      <c r="B22" s="140">
        <v>400.293</v>
      </c>
      <c r="C22" s="136">
        <v>232.185</v>
      </c>
      <c r="D22" s="137">
        <v>0</v>
      </c>
      <c r="E22" s="136">
        <v>0</v>
      </c>
      <c r="F22" s="135">
        <f t="shared" si="0"/>
        <v>632.4780000000001</v>
      </c>
      <c r="G22" s="139">
        <f t="shared" si="1"/>
        <v>0.013336786749929625</v>
      </c>
      <c r="H22" s="138">
        <v>393.745</v>
      </c>
      <c r="I22" s="136">
        <v>241.046</v>
      </c>
      <c r="J22" s="137"/>
      <c r="K22" s="136"/>
      <c r="L22" s="135">
        <f t="shared" si="2"/>
        <v>634.7909999999999</v>
      </c>
      <c r="M22" s="141">
        <f t="shared" si="3"/>
        <v>-0.003643718956317654</v>
      </c>
      <c r="N22" s="140">
        <v>3121.155999999999</v>
      </c>
      <c r="O22" s="136">
        <v>1951.5019999999995</v>
      </c>
      <c r="P22" s="137"/>
      <c r="Q22" s="136"/>
      <c r="R22" s="135">
        <f t="shared" si="4"/>
        <v>5072.6579999999985</v>
      </c>
      <c r="S22" s="139">
        <f t="shared" si="5"/>
        <v>0.015388275132988549</v>
      </c>
      <c r="T22" s="138">
        <v>2552.2780000000002</v>
      </c>
      <c r="U22" s="136">
        <v>1826.4289999999996</v>
      </c>
      <c r="V22" s="137"/>
      <c r="W22" s="136"/>
      <c r="X22" s="135">
        <f t="shared" si="6"/>
        <v>4378.707</v>
      </c>
      <c r="Y22" s="134">
        <f t="shared" si="7"/>
        <v>0.15848308644538167</v>
      </c>
    </row>
    <row r="23" spans="1:25" ht="19.5" customHeight="1">
      <c r="A23" s="142" t="s">
        <v>191</v>
      </c>
      <c r="B23" s="140">
        <v>214.101</v>
      </c>
      <c r="C23" s="136">
        <v>357.173</v>
      </c>
      <c r="D23" s="137">
        <v>0</v>
      </c>
      <c r="E23" s="136">
        <v>0</v>
      </c>
      <c r="F23" s="135">
        <f t="shared" si="0"/>
        <v>571.274</v>
      </c>
      <c r="G23" s="139">
        <f t="shared" si="1"/>
        <v>0.012046204790963948</v>
      </c>
      <c r="H23" s="138">
        <v>168.906</v>
      </c>
      <c r="I23" s="136">
        <v>338.849</v>
      </c>
      <c r="J23" s="137"/>
      <c r="K23" s="136"/>
      <c r="L23" s="135">
        <f t="shared" si="2"/>
        <v>507.755</v>
      </c>
      <c r="M23" s="141">
        <f t="shared" si="3"/>
        <v>0.1250977341434354</v>
      </c>
      <c r="N23" s="140">
        <v>1450.8319999999999</v>
      </c>
      <c r="O23" s="136">
        <v>2176.308</v>
      </c>
      <c r="P23" s="137"/>
      <c r="Q23" s="136"/>
      <c r="R23" s="135">
        <f t="shared" si="4"/>
        <v>3627.14</v>
      </c>
      <c r="S23" s="139">
        <f t="shared" si="5"/>
        <v>0.01100319167305742</v>
      </c>
      <c r="T23" s="138">
        <v>1343.443</v>
      </c>
      <c r="U23" s="136">
        <v>2401.822</v>
      </c>
      <c r="V23" s="137"/>
      <c r="W23" s="136"/>
      <c r="X23" s="135">
        <f t="shared" si="6"/>
        <v>3745.2650000000003</v>
      </c>
      <c r="Y23" s="134">
        <f t="shared" si="7"/>
        <v>-0.03153982428479707</v>
      </c>
    </row>
    <row r="24" spans="1:25" ht="19.5" customHeight="1">
      <c r="A24" s="142" t="s">
        <v>164</v>
      </c>
      <c r="B24" s="140">
        <v>332.437</v>
      </c>
      <c r="C24" s="136">
        <v>179.404</v>
      </c>
      <c r="D24" s="137">
        <v>0</v>
      </c>
      <c r="E24" s="136">
        <v>0</v>
      </c>
      <c r="F24" s="135">
        <f t="shared" si="0"/>
        <v>511.841</v>
      </c>
      <c r="G24" s="139">
        <f t="shared" si="1"/>
        <v>0.010792967133830314</v>
      </c>
      <c r="H24" s="138">
        <v>250.16</v>
      </c>
      <c r="I24" s="136">
        <v>144.15800000000002</v>
      </c>
      <c r="J24" s="137">
        <v>0</v>
      </c>
      <c r="K24" s="136">
        <v>0</v>
      </c>
      <c r="L24" s="135">
        <f t="shared" si="2"/>
        <v>394.318</v>
      </c>
      <c r="M24" s="141">
        <f t="shared" si="3"/>
        <v>0.2980411748893026</v>
      </c>
      <c r="N24" s="140">
        <v>1706.5269999999998</v>
      </c>
      <c r="O24" s="136">
        <v>961.9580000000002</v>
      </c>
      <c r="P24" s="137">
        <v>0</v>
      </c>
      <c r="Q24" s="136">
        <v>0</v>
      </c>
      <c r="R24" s="135">
        <f t="shared" si="4"/>
        <v>2668.485</v>
      </c>
      <c r="S24" s="139">
        <f t="shared" si="5"/>
        <v>0.008095042356147993</v>
      </c>
      <c r="T24" s="138">
        <v>2181.135999999999</v>
      </c>
      <c r="U24" s="136">
        <v>1218.3460000000002</v>
      </c>
      <c r="V24" s="137">
        <v>0</v>
      </c>
      <c r="W24" s="136">
        <v>0</v>
      </c>
      <c r="X24" s="135">
        <f t="shared" si="6"/>
        <v>3399.481999999999</v>
      </c>
      <c r="Y24" s="134">
        <f t="shared" si="7"/>
        <v>-0.21503187838617743</v>
      </c>
    </row>
    <row r="25" spans="1:25" ht="19.5" customHeight="1">
      <c r="A25" s="142" t="s">
        <v>190</v>
      </c>
      <c r="B25" s="140">
        <v>174.882</v>
      </c>
      <c r="C25" s="136">
        <v>312.921</v>
      </c>
      <c r="D25" s="137">
        <v>0</v>
      </c>
      <c r="E25" s="136">
        <v>0</v>
      </c>
      <c r="F25" s="135">
        <f t="shared" si="0"/>
        <v>487.803</v>
      </c>
      <c r="G25" s="139">
        <f t="shared" si="1"/>
        <v>0.010286088349280006</v>
      </c>
      <c r="H25" s="138">
        <v>195.947</v>
      </c>
      <c r="I25" s="136">
        <v>291.158</v>
      </c>
      <c r="J25" s="137"/>
      <c r="K25" s="136"/>
      <c r="L25" s="135">
        <f t="shared" si="2"/>
        <v>487.105</v>
      </c>
      <c r="M25" s="141">
        <f t="shared" si="3"/>
        <v>0.0014329559335255482</v>
      </c>
      <c r="N25" s="140">
        <v>820.4659999999999</v>
      </c>
      <c r="O25" s="136">
        <v>1971.1360000000002</v>
      </c>
      <c r="P25" s="137"/>
      <c r="Q25" s="136"/>
      <c r="R25" s="135">
        <f t="shared" si="4"/>
        <v>2791.602</v>
      </c>
      <c r="S25" s="139">
        <f t="shared" si="5"/>
        <v>0.008468526685181834</v>
      </c>
      <c r="T25" s="138">
        <v>749.234</v>
      </c>
      <c r="U25" s="136">
        <v>1905.21</v>
      </c>
      <c r="V25" s="137"/>
      <c r="W25" s="136"/>
      <c r="X25" s="135">
        <f t="shared" si="6"/>
        <v>2654.444</v>
      </c>
      <c r="Y25" s="134">
        <f t="shared" si="7"/>
        <v>0.05167108441541801</v>
      </c>
    </row>
    <row r="26" spans="1:25" ht="19.5" customHeight="1">
      <c r="A26" s="142" t="s">
        <v>172</v>
      </c>
      <c r="B26" s="140">
        <v>299.14</v>
      </c>
      <c r="C26" s="136">
        <v>118.941</v>
      </c>
      <c r="D26" s="137">
        <v>0</v>
      </c>
      <c r="E26" s="136">
        <v>0</v>
      </c>
      <c r="F26" s="135">
        <f>SUM(B26:E26)</f>
        <v>418.081</v>
      </c>
      <c r="G26" s="139">
        <f>F26/$F$9</f>
        <v>0.008815891052648989</v>
      </c>
      <c r="H26" s="138">
        <v>467.141</v>
      </c>
      <c r="I26" s="136">
        <v>327.384</v>
      </c>
      <c r="J26" s="137"/>
      <c r="K26" s="136"/>
      <c r="L26" s="135">
        <f>SUM(H26:K26)</f>
        <v>794.5250000000001</v>
      </c>
      <c r="M26" s="141">
        <f aca="true" t="shared" si="8" ref="M26:M32">IF(ISERROR(F26/L26-1),"         /0",(F26/L26-1))</f>
        <v>-0.4737975519964759</v>
      </c>
      <c r="N26" s="140">
        <v>3211.4379999999996</v>
      </c>
      <c r="O26" s="136">
        <v>1498.81</v>
      </c>
      <c r="P26" s="137"/>
      <c r="Q26" s="136"/>
      <c r="R26" s="135">
        <f>SUM(N26:Q26)</f>
        <v>4710.248</v>
      </c>
      <c r="S26" s="139">
        <f>R26/$R$9</f>
        <v>0.014288878171682196</v>
      </c>
      <c r="T26" s="138">
        <v>5104.202000000001</v>
      </c>
      <c r="U26" s="136">
        <v>3561.1770000000015</v>
      </c>
      <c r="V26" s="137"/>
      <c r="W26" s="136"/>
      <c r="X26" s="135">
        <f>SUM(T26:W26)</f>
        <v>8665.379000000003</v>
      </c>
      <c r="Y26" s="134">
        <f>IF(ISERROR(R26/X26-1),"         /0",IF(R26/X26&gt;5,"  *  ",(R26/X26-1)))</f>
        <v>-0.45642908405968186</v>
      </c>
    </row>
    <row r="27" spans="1:25" ht="19.5" customHeight="1">
      <c r="A27" s="142" t="s">
        <v>214</v>
      </c>
      <c r="B27" s="140">
        <v>240.879</v>
      </c>
      <c r="C27" s="136">
        <v>134.58</v>
      </c>
      <c r="D27" s="137">
        <v>0</v>
      </c>
      <c r="E27" s="136">
        <v>0</v>
      </c>
      <c r="F27" s="135">
        <f aca="true" t="shared" si="9" ref="F27:F32">SUM(B27:E27)</f>
        <v>375.459</v>
      </c>
      <c r="G27" s="139">
        <f aca="true" t="shared" si="10" ref="G27:G32">F27/$F$9</f>
        <v>0.0079171395943287</v>
      </c>
      <c r="H27" s="138">
        <v>339.371</v>
      </c>
      <c r="I27" s="136">
        <v>164.29</v>
      </c>
      <c r="J27" s="137"/>
      <c r="K27" s="136"/>
      <c r="L27" s="135">
        <f aca="true" t="shared" si="11" ref="L27:L32">SUM(H27:K27)</f>
        <v>503.66099999999994</v>
      </c>
      <c r="M27" s="141">
        <f t="shared" si="8"/>
        <v>-0.25454025624378296</v>
      </c>
      <c r="N27" s="140">
        <v>1848.129</v>
      </c>
      <c r="O27" s="136">
        <v>990.1310000000001</v>
      </c>
      <c r="P27" s="137"/>
      <c r="Q27" s="136"/>
      <c r="R27" s="135">
        <f aca="true" t="shared" si="12" ref="R27:R32">SUM(N27:Q27)</f>
        <v>2838.26</v>
      </c>
      <c r="S27" s="139">
        <f aca="true" t="shared" si="13" ref="S27:S32">R27/$R$9</f>
        <v>0.00861006710465324</v>
      </c>
      <c r="T27" s="138">
        <v>2387.7140000000004</v>
      </c>
      <c r="U27" s="136">
        <v>886.2779999999999</v>
      </c>
      <c r="V27" s="137"/>
      <c r="W27" s="136"/>
      <c r="X27" s="135">
        <f aca="true" t="shared" si="14" ref="X27:X32">SUM(T27:W27)</f>
        <v>3273.992</v>
      </c>
      <c r="Y27" s="134">
        <f aca="true" t="shared" si="15" ref="Y27:Y32">IF(ISERROR(R27/X27-1),"         /0",IF(R27/X27&gt;5,"  *  ",(R27/X27-1)))</f>
        <v>-0.13308890186658973</v>
      </c>
    </row>
    <row r="28" spans="1:25" ht="19.5" customHeight="1">
      <c r="A28" s="142" t="s">
        <v>181</v>
      </c>
      <c r="B28" s="140">
        <v>241.291</v>
      </c>
      <c r="C28" s="136">
        <v>130.555</v>
      </c>
      <c r="D28" s="137">
        <v>0</v>
      </c>
      <c r="E28" s="136">
        <v>0</v>
      </c>
      <c r="F28" s="135">
        <f t="shared" si="9"/>
        <v>371.846</v>
      </c>
      <c r="G28" s="139">
        <f t="shared" si="10"/>
        <v>0.007840953844741368</v>
      </c>
      <c r="H28" s="138">
        <v>156.04500000000007</v>
      </c>
      <c r="I28" s="136">
        <v>151.573</v>
      </c>
      <c r="J28" s="137"/>
      <c r="K28" s="136"/>
      <c r="L28" s="135">
        <f t="shared" si="11"/>
        <v>307.61800000000005</v>
      </c>
      <c r="M28" s="141">
        <f t="shared" si="8"/>
        <v>0.20879142312868537</v>
      </c>
      <c r="N28" s="140">
        <v>1828.3359999999996</v>
      </c>
      <c r="O28" s="136">
        <v>940.8050000000001</v>
      </c>
      <c r="P28" s="137"/>
      <c r="Q28" s="136"/>
      <c r="R28" s="135">
        <f t="shared" si="12"/>
        <v>2769.1409999999996</v>
      </c>
      <c r="S28" s="139">
        <f t="shared" si="13"/>
        <v>0.008400389616260164</v>
      </c>
      <c r="T28" s="138">
        <v>1482.1920000000005</v>
      </c>
      <c r="U28" s="136">
        <v>1035.745</v>
      </c>
      <c r="V28" s="137"/>
      <c r="W28" s="136"/>
      <c r="X28" s="135">
        <f t="shared" si="14"/>
        <v>2517.9370000000004</v>
      </c>
      <c r="Y28" s="134">
        <f t="shared" si="15"/>
        <v>0.09976580033575067</v>
      </c>
    </row>
    <row r="29" spans="1:25" ht="19.5" customHeight="1">
      <c r="A29" s="142" t="s">
        <v>182</v>
      </c>
      <c r="B29" s="140">
        <v>97.687</v>
      </c>
      <c r="C29" s="136">
        <v>221.92000000000002</v>
      </c>
      <c r="D29" s="137">
        <v>0</v>
      </c>
      <c r="E29" s="136">
        <v>0</v>
      </c>
      <c r="F29" s="135">
        <f t="shared" si="9"/>
        <v>319.607</v>
      </c>
      <c r="G29" s="139">
        <f t="shared" si="10"/>
        <v>0.006739412916788818</v>
      </c>
      <c r="H29" s="138">
        <v>91.065</v>
      </c>
      <c r="I29" s="136">
        <v>214.43500000000003</v>
      </c>
      <c r="J29" s="137"/>
      <c r="K29" s="136"/>
      <c r="L29" s="135">
        <f t="shared" si="11"/>
        <v>305.5</v>
      </c>
      <c r="M29" s="141">
        <f t="shared" si="8"/>
        <v>0.046176759410802015</v>
      </c>
      <c r="N29" s="140">
        <v>731.561</v>
      </c>
      <c r="O29" s="136">
        <v>1591.945</v>
      </c>
      <c r="P29" s="137"/>
      <c r="Q29" s="136"/>
      <c r="R29" s="135">
        <f t="shared" si="12"/>
        <v>2323.506</v>
      </c>
      <c r="S29" s="139">
        <f t="shared" si="13"/>
        <v>0.007048523594760321</v>
      </c>
      <c r="T29" s="138">
        <v>676.096</v>
      </c>
      <c r="U29" s="136">
        <v>1738.4240000000004</v>
      </c>
      <c r="V29" s="137"/>
      <c r="W29" s="136"/>
      <c r="X29" s="135">
        <f t="shared" si="14"/>
        <v>2414.5200000000004</v>
      </c>
      <c r="Y29" s="134">
        <f t="shared" si="15"/>
        <v>-0.03769444858605464</v>
      </c>
    </row>
    <row r="30" spans="1:25" ht="19.5" customHeight="1">
      <c r="A30" s="142" t="s">
        <v>192</v>
      </c>
      <c r="B30" s="140">
        <v>19.121</v>
      </c>
      <c r="C30" s="136">
        <v>214.898</v>
      </c>
      <c r="D30" s="137">
        <v>0</v>
      </c>
      <c r="E30" s="136">
        <v>0</v>
      </c>
      <c r="F30" s="135">
        <f t="shared" si="9"/>
        <v>234.019</v>
      </c>
      <c r="G30" s="139">
        <f t="shared" si="10"/>
        <v>0.004934656222717281</v>
      </c>
      <c r="H30" s="138">
        <v>3.984</v>
      </c>
      <c r="I30" s="136">
        <v>251.613</v>
      </c>
      <c r="J30" s="137"/>
      <c r="K30" s="136"/>
      <c r="L30" s="135">
        <f t="shared" si="11"/>
        <v>255.597</v>
      </c>
      <c r="M30" s="141">
        <f t="shared" si="8"/>
        <v>-0.08442196113412914</v>
      </c>
      <c r="N30" s="140">
        <v>58.19199999999999</v>
      </c>
      <c r="O30" s="136">
        <v>1477.014</v>
      </c>
      <c r="P30" s="137"/>
      <c r="Q30" s="136"/>
      <c r="R30" s="135">
        <f t="shared" si="12"/>
        <v>1535.206</v>
      </c>
      <c r="S30" s="139">
        <f t="shared" si="13"/>
        <v>0.004657158498328652</v>
      </c>
      <c r="T30" s="138">
        <v>38.425000000000004</v>
      </c>
      <c r="U30" s="136">
        <v>1467.144</v>
      </c>
      <c r="V30" s="137"/>
      <c r="W30" s="136"/>
      <c r="X30" s="135">
        <f t="shared" si="14"/>
        <v>1505.569</v>
      </c>
      <c r="Y30" s="134">
        <f t="shared" si="15"/>
        <v>0.019684916466797597</v>
      </c>
    </row>
    <row r="31" spans="1:25" ht="19.5" customHeight="1">
      <c r="A31" s="142" t="s">
        <v>184</v>
      </c>
      <c r="B31" s="140">
        <v>117.005</v>
      </c>
      <c r="C31" s="136">
        <v>95.476</v>
      </c>
      <c r="D31" s="137">
        <v>0</v>
      </c>
      <c r="E31" s="136">
        <v>0</v>
      </c>
      <c r="F31" s="135">
        <f t="shared" si="9"/>
        <v>212.481</v>
      </c>
      <c r="G31" s="139">
        <f t="shared" si="10"/>
        <v>0.004480493843915198</v>
      </c>
      <c r="H31" s="138">
        <v>158.77100000000002</v>
      </c>
      <c r="I31" s="136">
        <v>164.106</v>
      </c>
      <c r="J31" s="137"/>
      <c r="K31" s="136"/>
      <c r="L31" s="135">
        <f t="shared" si="11"/>
        <v>322.877</v>
      </c>
      <c r="M31" s="141">
        <f t="shared" si="8"/>
        <v>-0.3419134840821737</v>
      </c>
      <c r="N31" s="140">
        <v>764.513</v>
      </c>
      <c r="O31" s="136">
        <v>548.897</v>
      </c>
      <c r="P31" s="137">
        <v>0</v>
      </c>
      <c r="Q31" s="136">
        <v>0</v>
      </c>
      <c r="R31" s="135">
        <f t="shared" si="12"/>
        <v>1313.41</v>
      </c>
      <c r="S31" s="139">
        <f t="shared" si="13"/>
        <v>0.003984324281751007</v>
      </c>
      <c r="T31" s="138">
        <v>1857.0149999999999</v>
      </c>
      <c r="U31" s="136">
        <v>1554.936</v>
      </c>
      <c r="V31" s="137"/>
      <c r="W31" s="136">
        <v>0</v>
      </c>
      <c r="X31" s="135">
        <f t="shared" si="14"/>
        <v>3411.951</v>
      </c>
      <c r="Y31" s="134">
        <f t="shared" si="15"/>
        <v>-0.6150560192687409</v>
      </c>
    </row>
    <row r="32" spans="1:25" ht="19.5" customHeight="1">
      <c r="A32" s="142" t="s">
        <v>215</v>
      </c>
      <c r="B32" s="140">
        <v>131.639</v>
      </c>
      <c r="C32" s="136">
        <v>60.426</v>
      </c>
      <c r="D32" s="137">
        <v>0</v>
      </c>
      <c r="E32" s="136">
        <v>0</v>
      </c>
      <c r="F32" s="135">
        <f t="shared" si="9"/>
        <v>192.065</v>
      </c>
      <c r="G32" s="139">
        <f t="shared" si="10"/>
        <v>0.004049990588012916</v>
      </c>
      <c r="H32" s="138"/>
      <c r="I32" s="136"/>
      <c r="J32" s="137"/>
      <c r="K32" s="136"/>
      <c r="L32" s="135">
        <f t="shared" si="11"/>
        <v>0</v>
      </c>
      <c r="M32" s="141" t="str">
        <f t="shared" si="8"/>
        <v>         /0</v>
      </c>
      <c r="N32" s="140">
        <v>323.397</v>
      </c>
      <c r="O32" s="136">
        <v>154.68900000000002</v>
      </c>
      <c r="P32" s="137"/>
      <c r="Q32" s="136"/>
      <c r="R32" s="135">
        <f t="shared" si="12"/>
        <v>478.086</v>
      </c>
      <c r="S32" s="139">
        <f t="shared" si="13"/>
        <v>0.0014503084783618304</v>
      </c>
      <c r="T32" s="138"/>
      <c r="U32" s="136"/>
      <c r="V32" s="137"/>
      <c r="W32" s="136"/>
      <c r="X32" s="135">
        <f t="shared" si="14"/>
        <v>0</v>
      </c>
      <c r="Y32" s="134" t="str">
        <f t="shared" si="15"/>
        <v>         /0</v>
      </c>
    </row>
    <row r="33" spans="1:25" ht="19.5" customHeight="1">
      <c r="A33" s="142" t="s">
        <v>216</v>
      </c>
      <c r="B33" s="140">
        <v>0</v>
      </c>
      <c r="C33" s="136">
        <v>0</v>
      </c>
      <c r="D33" s="137">
        <v>76.606</v>
      </c>
      <c r="E33" s="136">
        <v>94.873</v>
      </c>
      <c r="F33" s="135">
        <f aca="true" t="shared" si="16" ref="F33:F39">SUM(B33:E33)</f>
        <v>171.47899999999998</v>
      </c>
      <c r="G33" s="139">
        <f aca="true" t="shared" si="17" ref="G33:G39">F33/$F$9</f>
        <v>0.0036159026165197552</v>
      </c>
      <c r="H33" s="138"/>
      <c r="I33" s="136"/>
      <c r="J33" s="137"/>
      <c r="K33" s="136"/>
      <c r="L33" s="135">
        <f aca="true" t="shared" si="18" ref="L33:L39">SUM(H33:K33)</f>
        <v>0</v>
      </c>
      <c r="M33" s="141" t="str">
        <f aca="true" t="shared" si="19" ref="M33:M39">IF(ISERROR(F33/L33-1),"         /0",(F33/L33-1))</f>
        <v>         /0</v>
      </c>
      <c r="N33" s="140"/>
      <c r="O33" s="136"/>
      <c r="P33" s="137">
        <v>177.125</v>
      </c>
      <c r="Q33" s="136">
        <v>151.841</v>
      </c>
      <c r="R33" s="135">
        <f aca="true" t="shared" si="20" ref="R33:R39">SUM(N33:Q33)</f>
        <v>328.966</v>
      </c>
      <c r="S33" s="139">
        <f aca="true" t="shared" si="21" ref="S33:S39">R33/$R$9</f>
        <v>0.0009979421670845369</v>
      </c>
      <c r="T33" s="138"/>
      <c r="U33" s="136"/>
      <c r="V33" s="137"/>
      <c r="W33" s="136"/>
      <c r="X33" s="135">
        <f aca="true" t="shared" si="22" ref="X33:X39">SUM(T33:W33)</f>
        <v>0</v>
      </c>
      <c r="Y33" s="134" t="str">
        <f aca="true" t="shared" si="23" ref="Y33:Y39">IF(ISERROR(R33/X33-1),"         /0",IF(R33/X33&gt;5,"  *  ",(R33/X33-1)))</f>
        <v>         /0</v>
      </c>
    </row>
    <row r="34" spans="1:25" ht="19.5" customHeight="1">
      <c r="A34" s="142" t="s">
        <v>186</v>
      </c>
      <c r="B34" s="140">
        <v>106.25999999999999</v>
      </c>
      <c r="C34" s="136">
        <v>59.529</v>
      </c>
      <c r="D34" s="137">
        <v>0</v>
      </c>
      <c r="E34" s="136">
        <v>0</v>
      </c>
      <c r="F34" s="135">
        <f>SUM(B34:E34)</f>
        <v>165.789</v>
      </c>
      <c r="G34" s="139">
        <f>F34/$F$9</f>
        <v>0.003495920077036802</v>
      </c>
      <c r="H34" s="138">
        <v>80.686</v>
      </c>
      <c r="I34" s="136">
        <v>73.796</v>
      </c>
      <c r="J34" s="137"/>
      <c r="K34" s="136"/>
      <c r="L34" s="135">
        <f>SUM(H34:K34)</f>
        <v>154.48200000000003</v>
      </c>
      <c r="M34" s="141">
        <f>IF(ISERROR(F34/L34-1),"         /0",(F34/L34-1))</f>
        <v>0.0731929933584492</v>
      </c>
      <c r="N34" s="140">
        <v>606.9069999999999</v>
      </c>
      <c r="O34" s="136">
        <v>274.54800000000006</v>
      </c>
      <c r="P34" s="137">
        <v>0.861</v>
      </c>
      <c r="Q34" s="136">
        <v>0.9</v>
      </c>
      <c r="R34" s="135">
        <f>SUM(N34:Q34)</f>
        <v>883.2159999999999</v>
      </c>
      <c r="S34" s="139">
        <f>R34/$R$9</f>
        <v>0.0026792996511607165</v>
      </c>
      <c r="T34" s="138">
        <v>435.2210000000002</v>
      </c>
      <c r="U34" s="136">
        <v>313.35200000000003</v>
      </c>
      <c r="V34" s="137">
        <v>0</v>
      </c>
      <c r="W34" s="136">
        <v>0.018</v>
      </c>
      <c r="X34" s="135">
        <f>SUM(T34:W34)</f>
        <v>748.5910000000002</v>
      </c>
      <c r="Y34" s="134">
        <f>IF(ISERROR(R34/X34-1),"         /0",IF(R34/X34&gt;5,"  *  ",(R34/X34-1)))</f>
        <v>0.17983785538431474</v>
      </c>
    </row>
    <row r="35" spans="1:25" ht="19.5" customHeight="1">
      <c r="A35" s="142" t="s">
        <v>197</v>
      </c>
      <c r="B35" s="140">
        <v>64.173</v>
      </c>
      <c r="C35" s="136">
        <v>88.324</v>
      </c>
      <c r="D35" s="137">
        <v>0</v>
      </c>
      <c r="E35" s="136">
        <v>0</v>
      </c>
      <c r="F35" s="135">
        <f t="shared" si="16"/>
        <v>152.497</v>
      </c>
      <c r="G35" s="139">
        <f t="shared" si="17"/>
        <v>0.0032156374909546545</v>
      </c>
      <c r="H35" s="138">
        <v>93.149</v>
      </c>
      <c r="I35" s="136">
        <v>121.472</v>
      </c>
      <c r="J35" s="137"/>
      <c r="K35" s="136"/>
      <c r="L35" s="135">
        <f t="shared" si="18"/>
        <v>214.62099999999998</v>
      </c>
      <c r="M35" s="141">
        <f t="shared" si="19"/>
        <v>-0.2894590930058101</v>
      </c>
      <c r="N35" s="140">
        <v>739.646</v>
      </c>
      <c r="O35" s="136">
        <v>806.949</v>
      </c>
      <c r="P35" s="137"/>
      <c r="Q35" s="136"/>
      <c r="R35" s="135">
        <f t="shared" si="20"/>
        <v>1546.5949999999998</v>
      </c>
      <c r="S35" s="139">
        <f t="shared" si="21"/>
        <v>0.004691707854009561</v>
      </c>
      <c r="T35" s="138">
        <v>589.218</v>
      </c>
      <c r="U35" s="136">
        <v>777.666</v>
      </c>
      <c r="V35" s="137"/>
      <c r="W35" s="136"/>
      <c r="X35" s="135">
        <f t="shared" si="22"/>
        <v>1366.884</v>
      </c>
      <c r="Y35" s="134">
        <f t="shared" si="23"/>
        <v>0.13147494593542675</v>
      </c>
    </row>
    <row r="36" spans="1:25" ht="19.5" customHeight="1">
      <c r="A36" s="142" t="s">
        <v>194</v>
      </c>
      <c r="B36" s="140">
        <v>64.143</v>
      </c>
      <c r="C36" s="136">
        <v>63.042</v>
      </c>
      <c r="D36" s="137">
        <v>0</v>
      </c>
      <c r="E36" s="136">
        <v>0</v>
      </c>
      <c r="F36" s="135">
        <f t="shared" si="16"/>
        <v>127.185</v>
      </c>
      <c r="G36" s="139">
        <f t="shared" si="17"/>
        <v>0.0026818944260350547</v>
      </c>
      <c r="H36" s="138">
        <v>36.863</v>
      </c>
      <c r="I36" s="136">
        <v>26.974</v>
      </c>
      <c r="J36" s="137">
        <v>1.33</v>
      </c>
      <c r="K36" s="136">
        <v>1.31</v>
      </c>
      <c r="L36" s="135">
        <f t="shared" si="18"/>
        <v>66.477</v>
      </c>
      <c r="M36" s="141">
        <f t="shared" si="19"/>
        <v>0.9132181055101765</v>
      </c>
      <c r="N36" s="140">
        <v>416.096</v>
      </c>
      <c r="O36" s="136">
        <v>398.31700000000006</v>
      </c>
      <c r="P36" s="137">
        <v>2.683</v>
      </c>
      <c r="Q36" s="136">
        <v>4.268</v>
      </c>
      <c r="R36" s="135">
        <f t="shared" si="20"/>
        <v>821.364</v>
      </c>
      <c r="S36" s="139">
        <f t="shared" si="21"/>
        <v>0.002491667133154258</v>
      </c>
      <c r="T36" s="138">
        <v>344.495</v>
      </c>
      <c r="U36" s="136">
        <v>186.57800000000003</v>
      </c>
      <c r="V36" s="137">
        <v>9.585</v>
      </c>
      <c r="W36" s="136">
        <v>9.731000000000002</v>
      </c>
      <c r="X36" s="135">
        <f t="shared" si="22"/>
        <v>550.3890000000001</v>
      </c>
      <c r="Y36" s="134">
        <f t="shared" si="23"/>
        <v>0.4923336040509527</v>
      </c>
    </row>
    <row r="37" spans="1:25" ht="19.5" customHeight="1">
      <c r="A37" s="142" t="s">
        <v>185</v>
      </c>
      <c r="B37" s="140">
        <v>89.751</v>
      </c>
      <c r="C37" s="136">
        <v>34.675</v>
      </c>
      <c r="D37" s="137">
        <v>0</v>
      </c>
      <c r="E37" s="136">
        <v>0</v>
      </c>
      <c r="F37" s="135">
        <f t="shared" si="16"/>
        <v>124.426</v>
      </c>
      <c r="G37" s="139">
        <f t="shared" si="17"/>
        <v>0.0026237166006513168</v>
      </c>
      <c r="H37" s="138">
        <v>62.95799999999999</v>
      </c>
      <c r="I37" s="136">
        <v>27.885</v>
      </c>
      <c r="J37" s="137"/>
      <c r="K37" s="136"/>
      <c r="L37" s="135">
        <f t="shared" si="18"/>
        <v>90.84299999999999</v>
      </c>
      <c r="M37" s="141">
        <f t="shared" si="19"/>
        <v>0.36968175863853037</v>
      </c>
      <c r="N37" s="140">
        <v>986.918</v>
      </c>
      <c r="O37" s="136">
        <v>846.7510000000001</v>
      </c>
      <c r="P37" s="137"/>
      <c r="Q37" s="136"/>
      <c r="R37" s="135">
        <f t="shared" si="20"/>
        <v>1833.669</v>
      </c>
      <c r="S37" s="139">
        <f t="shared" si="21"/>
        <v>0.005562567607520947</v>
      </c>
      <c r="T37" s="138">
        <v>368.011</v>
      </c>
      <c r="U37" s="136">
        <v>262.7339999999999</v>
      </c>
      <c r="V37" s="137"/>
      <c r="W37" s="136"/>
      <c r="X37" s="135">
        <f t="shared" si="22"/>
        <v>630.7449999999999</v>
      </c>
      <c r="Y37" s="134">
        <f t="shared" si="23"/>
        <v>1.9071478965350503</v>
      </c>
    </row>
    <row r="38" spans="1:25" ht="19.5" customHeight="1">
      <c r="A38" s="142" t="s">
        <v>204</v>
      </c>
      <c r="B38" s="140">
        <v>87.93799999999999</v>
      </c>
      <c r="C38" s="136">
        <v>35.05</v>
      </c>
      <c r="D38" s="137">
        <v>0</v>
      </c>
      <c r="E38" s="136">
        <v>0</v>
      </c>
      <c r="F38" s="135">
        <f t="shared" si="16"/>
        <v>122.98799999999999</v>
      </c>
      <c r="G38" s="139">
        <f t="shared" si="17"/>
        <v>0.002593394124064939</v>
      </c>
      <c r="H38" s="138">
        <v>46.992999999999995</v>
      </c>
      <c r="I38" s="136">
        <v>42.509</v>
      </c>
      <c r="J38" s="137"/>
      <c r="K38" s="136"/>
      <c r="L38" s="135">
        <f t="shared" si="18"/>
        <v>89.502</v>
      </c>
      <c r="M38" s="141">
        <f t="shared" si="19"/>
        <v>0.3741368907957363</v>
      </c>
      <c r="N38" s="140">
        <v>486.03999999999996</v>
      </c>
      <c r="O38" s="136">
        <v>119.109</v>
      </c>
      <c r="P38" s="137">
        <v>0</v>
      </c>
      <c r="Q38" s="136">
        <v>0</v>
      </c>
      <c r="R38" s="135">
        <f t="shared" si="20"/>
        <v>605.149</v>
      </c>
      <c r="S38" s="139">
        <f t="shared" si="21"/>
        <v>0.0018357632839534797</v>
      </c>
      <c r="T38" s="138">
        <v>483.984</v>
      </c>
      <c r="U38" s="136">
        <v>93.899</v>
      </c>
      <c r="V38" s="137">
        <v>0</v>
      </c>
      <c r="W38" s="136">
        <v>0</v>
      </c>
      <c r="X38" s="135">
        <f t="shared" si="22"/>
        <v>577.883</v>
      </c>
      <c r="Y38" s="134">
        <f t="shared" si="23"/>
        <v>0.047182561175878046</v>
      </c>
    </row>
    <row r="39" spans="1:25" ht="19.5" customHeight="1">
      <c r="A39" s="142" t="s">
        <v>195</v>
      </c>
      <c r="B39" s="140">
        <v>73.508</v>
      </c>
      <c r="C39" s="136">
        <v>42.656</v>
      </c>
      <c r="D39" s="137">
        <v>0</v>
      </c>
      <c r="E39" s="136">
        <v>0</v>
      </c>
      <c r="F39" s="135">
        <f t="shared" si="16"/>
        <v>116.16399999999999</v>
      </c>
      <c r="G39" s="139">
        <f t="shared" si="17"/>
        <v>0.002449499422934592</v>
      </c>
      <c r="H39" s="138">
        <v>79.399</v>
      </c>
      <c r="I39" s="136">
        <v>36.622</v>
      </c>
      <c r="J39" s="137"/>
      <c r="K39" s="136"/>
      <c r="L39" s="135">
        <f t="shared" si="18"/>
        <v>116.021</v>
      </c>
      <c r="M39" s="141">
        <f t="shared" si="19"/>
        <v>0.00123253548926483</v>
      </c>
      <c r="N39" s="140">
        <v>578.454</v>
      </c>
      <c r="O39" s="136">
        <v>119.29500000000002</v>
      </c>
      <c r="P39" s="137"/>
      <c r="Q39" s="136"/>
      <c r="R39" s="135">
        <f t="shared" si="20"/>
        <v>697.749</v>
      </c>
      <c r="S39" s="139">
        <f t="shared" si="21"/>
        <v>0.0021166720850819493</v>
      </c>
      <c r="T39" s="138">
        <v>440.979</v>
      </c>
      <c r="U39" s="136">
        <v>107.923</v>
      </c>
      <c r="V39" s="137"/>
      <c r="W39" s="136"/>
      <c r="X39" s="135">
        <f t="shared" si="22"/>
        <v>548.902</v>
      </c>
      <c r="Y39" s="134">
        <f t="shared" si="23"/>
        <v>0.2711722675450261</v>
      </c>
    </row>
    <row r="40" spans="1:25" ht="19.5" customHeight="1">
      <c r="A40" s="142" t="s">
        <v>198</v>
      </c>
      <c r="B40" s="140">
        <v>42.059</v>
      </c>
      <c r="C40" s="136">
        <v>63.068</v>
      </c>
      <c r="D40" s="137">
        <v>0</v>
      </c>
      <c r="E40" s="136">
        <v>0</v>
      </c>
      <c r="F40" s="135">
        <f aca="true" t="shared" si="24" ref="F40:F45">SUM(B40:E40)</f>
        <v>105.127</v>
      </c>
      <c r="G40" s="139">
        <f aca="true" t="shared" si="25" ref="G40:G45">F40/$F$9</f>
        <v>0.0022167670348373406</v>
      </c>
      <c r="H40" s="138">
        <v>42.711</v>
      </c>
      <c r="I40" s="136">
        <v>36.732</v>
      </c>
      <c r="J40" s="137"/>
      <c r="K40" s="136"/>
      <c r="L40" s="135">
        <f aca="true" t="shared" si="26" ref="L40:L45">SUM(H40:K40)</f>
        <v>79.443</v>
      </c>
      <c r="M40" s="141">
        <f aca="true" t="shared" si="27" ref="M40:M45">IF(ISERROR(F40/L40-1),"         /0",(F40/L40-1))</f>
        <v>0.3233009830947975</v>
      </c>
      <c r="N40" s="140">
        <v>298.13300000000004</v>
      </c>
      <c r="O40" s="136">
        <v>544.318</v>
      </c>
      <c r="P40" s="137"/>
      <c r="Q40" s="136"/>
      <c r="R40" s="135">
        <f aca="true" t="shared" si="28" ref="R40:R45">SUM(N40:Q40)</f>
        <v>842.451</v>
      </c>
      <c r="S40" s="139">
        <f aca="true" t="shared" si="29" ref="S40:S45">R40/$R$9</f>
        <v>0.002555636073644496</v>
      </c>
      <c r="T40" s="138">
        <v>411.279</v>
      </c>
      <c r="U40" s="136">
        <v>340.394</v>
      </c>
      <c r="V40" s="137"/>
      <c r="W40" s="136"/>
      <c r="X40" s="135">
        <f aca="true" t="shared" si="30" ref="X40:X45">SUM(T40:W40)</f>
        <v>751.673</v>
      </c>
      <c r="Y40" s="134">
        <f aca="true" t="shared" si="31" ref="Y40:Y45">IF(ISERROR(R40/X40-1),"         /0",IF(R40/X40&gt;5,"  *  ",(R40/X40-1)))</f>
        <v>0.12076794031447191</v>
      </c>
    </row>
    <row r="41" spans="1:25" ht="19.5" customHeight="1">
      <c r="A41" s="142" t="s">
        <v>187</v>
      </c>
      <c r="B41" s="140">
        <v>90.314</v>
      </c>
      <c r="C41" s="136">
        <v>12.506</v>
      </c>
      <c r="D41" s="137">
        <v>0</v>
      </c>
      <c r="E41" s="136">
        <v>0</v>
      </c>
      <c r="F41" s="135">
        <f t="shared" si="24"/>
        <v>102.82</v>
      </c>
      <c r="G41" s="139">
        <f t="shared" si="25"/>
        <v>0.002168120335612881</v>
      </c>
      <c r="H41" s="138">
        <v>59.239000000000004</v>
      </c>
      <c r="I41" s="136">
        <v>19.275</v>
      </c>
      <c r="J41" s="137"/>
      <c r="K41" s="136"/>
      <c r="L41" s="135">
        <f t="shared" si="26"/>
        <v>78.51400000000001</v>
      </c>
      <c r="M41" s="141">
        <f t="shared" si="27"/>
        <v>0.309575362355758</v>
      </c>
      <c r="N41" s="140">
        <v>586.5400000000003</v>
      </c>
      <c r="O41" s="136">
        <v>93.892</v>
      </c>
      <c r="P41" s="137">
        <v>0</v>
      </c>
      <c r="Q41" s="136"/>
      <c r="R41" s="135">
        <f t="shared" si="28"/>
        <v>680.4320000000002</v>
      </c>
      <c r="S41" s="139">
        <f t="shared" si="29"/>
        <v>0.002064139712413033</v>
      </c>
      <c r="T41" s="138">
        <v>530.9060000000002</v>
      </c>
      <c r="U41" s="136">
        <v>206.293</v>
      </c>
      <c r="V41" s="137"/>
      <c r="W41" s="136"/>
      <c r="X41" s="135">
        <f t="shared" si="30"/>
        <v>737.1990000000002</v>
      </c>
      <c r="Y41" s="134">
        <f t="shared" si="31"/>
        <v>-0.07700363131257626</v>
      </c>
    </row>
    <row r="42" spans="1:25" ht="19.5" customHeight="1">
      <c r="A42" s="142" t="s">
        <v>189</v>
      </c>
      <c r="B42" s="140">
        <v>68.592</v>
      </c>
      <c r="C42" s="136">
        <v>0.681</v>
      </c>
      <c r="D42" s="137">
        <v>0</v>
      </c>
      <c r="E42" s="136">
        <v>0</v>
      </c>
      <c r="F42" s="135">
        <f t="shared" si="24"/>
        <v>69.273</v>
      </c>
      <c r="G42" s="139">
        <f t="shared" si="25"/>
        <v>0.0014607294301586377</v>
      </c>
      <c r="H42" s="138">
        <v>76.271</v>
      </c>
      <c r="I42" s="136">
        <v>4.525</v>
      </c>
      <c r="J42" s="137"/>
      <c r="K42" s="136"/>
      <c r="L42" s="135">
        <f t="shared" si="26"/>
        <v>80.796</v>
      </c>
      <c r="M42" s="141">
        <f t="shared" si="27"/>
        <v>-0.14261844645774557</v>
      </c>
      <c r="N42" s="140">
        <v>336.842</v>
      </c>
      <c r="O42" s="136">
        <v>6.827000000000001</v>
      </c>
      <c r="P42" s="137"/>
      <c r="Q42" s="136"/>
      <c r="R42" s="135">
        <f t="shared" si="28"/>
        <v>343.669</v>
      </c>
      <c r="S42" s="139">
        <f t="shared" si="29"/>
        <v>0.001042544781587689</v>
      </c>
      <c r="T42" s="138">
        <v>483.36899999999997</v>
      </c>
      <c r="U42" s="136">
        <v>32.74399999999999</v>
      </c>
      <c r="V42" s="137"/>
      <c r="W42" s="136"/>
      <c r="X42" s="135">
        <f t="shared" si="30"/>
        <v>516.1129999999999</v>
      </c>
      <c r="Y42" s="134">
        <f t="shared" si="31"/>
        <v>-0.3341206286220265</v>
      </c>
    </row>
    <row r="43" spans="1:25" ht="19.5" customHeight="1">
      <c r="A43" s="142" t="s">
        <v>201</v>
      </c>
      <c r="B43" s="140">
        <v>15.256</v>
      </c>
      <c r="C43" s="136">
        <v>43.237</v>
      </c>
      <c r="D43" s="137">
        <v>0</v>
      </c>
      <c r="E43" s="136">
        <v>0</v>
      </c>
      <c r="F43" s="135">
        <f t="shared" si="24"/>
        <v>58.493</v>
      </c>
      <c r="G43" s="139">
        <f t="shared" si="25"/>
        <v>0.0012334162885723038</v>
      </c>
      <c r="H43" s="138"/>
      <c r="I43" s="136"/>
      <c r="J43" s="137"/>
      <c r="K43" s="136"/>
      <c r="L43" s="135">
        <f t="shared" si="26"/>
        <v>0</v>
      </c>
      <c r="M43" s="141" t="str">
        <f t="shared" si="27"/>
        <v>         /0</v>
      </c>
      <c r="N43" s="140">
        <v>15.256</v>
      </c>
      <c r="O43" s="136">
        <v>43.237</v>
      </c>
      <c r="P43" s="137"/>
      <c r="Q43" s="136"/>
      <c r="R43" s="135">
        <f t="shared" si="28"/>
        <v>58.493</v>
      </c>
      <c r="S43" s="139">
        <f t="shared" si="29"/>
        <v>0.00017744274842772755</v>
      </c>
      <c r="T43" s="138"/>
      <c r="U43" s="136"/>
      <c r="V43" s="137"/>
      <c r="W43" s="136"/>
      <c r="X43" s="135">
        <f t="shared" si="30"/>
        <v>0</v>
      </c>
      <c r="Y43" s="134" t="str">
        <f t="shared" si="31"/>
        <v>         /0</v>
      </c>
    </row>
    <row r="44" spans="1:25" ht="19.5" customHeight="1">
      <c r="A44" s="142" t="s">
        <v>193</v>
      </c>
      <c r="B44" s="140">
        <v>37.447</v>
      </c>
      <c r="C44" s="136">
        <v>19.318</v>
      </c>
      <c r="D44" s="137">
        <v>0</v>
      </c>
      <c r="E44" s="136">
        <v>0</v>
      </c>
      <c r="F44" s="135">
        <f t="shared" si="24"/>
        <v>56.765</v>
      </c>
      <c r="G44" s="139">
        <f t="shared" si="25"/>
        <v>0.0011969787089191326</v>
      </c>
      <c r="H44" s="138">
        <v>19.317999999999998</v>
      </c>
      <c r="I44" s="136">
        <v>4.339</v>
      </c>
      <c r="J44" s="137"/>
      <c r="K44" s="136"/>
      <c r="L44" s="135">
        <f t="shared" si="26"/>
        <v>23.656999999999996</v>
      </c>
      <c r="M44" s="141">
        <f t="shared" si="27"/>
        <v>1.3995012047174202</v>
      </c>
      <c r="N44" s="140">
        <v>213.40400000000002</v>
      </c>
      <c r="O44" s="136">
        <v>112.61999999999999</v>
      </c>
      <c r="P44" s="137"/>
      <c r="Q44" s="136"/>
      <c r="R44" s="135">
        <f t="shared" si="28"/>
        <v>326.024</v>
      </c>
      <c r="S44" s="139">
        <f t="shared" si="29"/>
        <v>0.0009890173971825935</v>
      </c>
      <c r="T44" s="138">
        <v>156.362</v>
      </c>
      <c r="U44" s="136">
        <v>55.34299999999999</v>
      </c>
      <c r="V44" s="137">
        <v>0</v>
      </c>
      <c r="W44" s="136">
        <v>0</v>
      </c>
      <c r="X44" s="135">
        <f t="shared" si="30"/>
        <v>211.70499999999998</v>
      </c>
      <c r="Y44" s="134">
        <f t="shared" si="31"/>
        <v>0.5399919699581968</v>
      </c>
    </row>
    <row r="45" spans="1:25" ht="19.5" customHeight="1" thickBot="1">
      <c r="A45" s="133" t="s">
        <v>170</v>
      </c>
      <c r="B45" s="131">
        <v>17.615</v>
      </c>
      <c r="C45" s="127">
        <v>0.345</v>
      </c>
      <c r="D45" s="128">
        <v>42.064</v>
      </c>
      <c r="E45" s="127">
        <v>8.013</v>
      </c>
      <c r="F45" s="126">
        <f t="shared" si="24"/>
        <v>68.037</v>
      </c>
      <c r="G45" s="130">
        <f t="shared" si="25"/>
        <v>0.0014346664391567169</v>
      </c>
      <c r="H45" s="129">
        <v>211.836</v>
      </c>
      <c r="I45" s="127">
        <v>439.734</v>
      </c>
      <c r="J45" s="128">
        <v>1299.125</v>
      </c>
      <c r="K45" s="127">
        <v>1109.983</v>
      </c>
      <c r="L45" s="126">
        <f t="shared" si="26"/>
        <v>3060.678</v>
      </c>
      <c r="M45" s="132">
        <f t="shared" si="27"/>
        <v>-0.9777706116095846</v>
      </c>
      <c r="N45" s="131">
        <v>114.378</v>
      </c>
      <c r="O45" s="127">
        <v>9.495000000000001</v>
      </c>
      <c r="P45" s="128">
        <v>4644.938</v>
      </c>
      <c r="Q45" s="127">
        <v>4016.625000000001</v>
      </c>
      <c r="R45" s="126">
        <f t="shared" si="28"/>
        <v>8785.436000000002</v>
      </c>
      <c r="S45" s="130">
        <f t="shared" si="29"/>
        <v>0.026651255876359584</v>
      </c>
      <c r="T45" s="129">
        <v>2482.877</v>
      </c>
      <c r="U45" s="127">
        <v>2854.247</v>
      </c>
      <c r="V45" s="128">
        <v>11458.446000000002</v>
      </c>
      <c r="W45" s="127">
        <v>7160.89</v>
      </c>
      <c r="X45" s="126">
        <f t="shared" si="30"/>
        <v>23956.46</v>
      </c>
      <c r="Y45" s="125">
        <f t="shared" si="31"/>
        <v>-0.6332748661530125</v>
      </c>
    </row>
    <row r="46" ht="15" thickTop="1">
      <c r="A46" s="116" t="s">
        <v>43</v>
      </c>
    </row>
    <row r="47" ht="14.25">
      <c r="A47" s="116" t="s">
        <v>42</v>
      </c>
    </row>
    <row r="48" ht="14.25">
      <c r="A48" s="123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6:Y65536 M46:M65536 Y3 M3">
    <cfRule type="cellIs" priority="9" dxfId="93" operator="lessThan" stopIfTrue="1">
      <formula>0</formula>
    </cfRule>
  </conditionalFormatting>
  <conditionalFormatting sqref="Y9:Y45 M9:M45">
    <cfRule type="cellIs" priority="10" dxfId="93" operator="lessThan">
      <formula>0</formula>
    </cfRule>
    <cfRule type="cellIs" priority="11" dxfId="95" operator="greaterThanOrEqual" stopIfTrue="1">
      <formula>0</formula>
    </cfRule>
  </conditionalFormatting>
  <conditionalFormatting sqref="G7:G8">
    <cfRule type="cellIs" priority="5" dxfId="93" operator="lessThan" stopIfTrue="1">
      <formula>0</formula>
    </cfRule>
  </conditionalFormatting>
  <conditionalFormatting sqref="S7:S8">
    <cfRule type="cellIs" priority="4" dxfId="93" operator="lessThan" stopIfTrue="1">
      <formula>0</formula>
    </cfRule>
  </conditionalFormatting>
  <conditionalFormatting sqref="M5 Y5 Y7:Y8 M7:M8">
    <cfRule type="cellIs" priority="6" dxfId="93" operator="lessThan" stopIfTrue="1">
      <formula>0</formula>
    </cfRule>
  </conditionalFormatting>
  <conditionalFormatting sqref="M6 Y6">
    <cfRule type="cellIs" priority="3" dxfId="93" operator="lessThan" stopIfTrue="1">
      <formula>0</formula>
    </cfRule>
  </conditionalFormatting>
  <conditionalFormatting sqref="G6">
    <cfRule type="cellIs" priority="2" dxfId="93" operator="lessThan" stopIfTrue="1">
      <formula>0</formula>
    </cfRule>
  </conditionalFormatting>
  <conditionalFormatting sqref="S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0"/>
  <sheetViews>
    <sheetView showGridLines="0" zoomScale="88" zoomScaleNormal="88" zoomScalePageLayoutView="0" workbookViewId="0" topLeftCell="A1">
      <selection activeCell="A15" sqref="A15:IV15"/>
    </sheetView>
  </sheetViews>
  <sheetFormatPr defaultColWidth="9.140625" defaultRowHeight="15"/>
  <cols>
    <col min="1" max="1" width="15.8515625" style="181" customWidth="1"/>
    <col min="2" max="2" width="12.28125" style="181" customWidth="1"/>
    <col min="3" max="3" width="11.7109375" style="181" customWidth="1"/>
    <col min="4" max="4" width="11.28125" style="181" bestFit="1" customWidth="1"/>
    <col min="5" max="5" width="10.28125" style="181" bestFit="1" customWidth="1"/>
    <col min="6" max="6" width="11.28125" style="181" bestFit="1" customWidth="1"/>
    <col min="7" max="7" width="11.28125" style="181" customWidth="1"/>
    <col min="8" max="8" width="11.28125" style="181" bestFit="1" customWidth="1"/>
    <col min="9" max="9" width="9.00390625" style="181" customWidth="1"/>
    <col min="10" max="10" width="11.28125" style="181" bestFit="1" customWidth="1"/>
    <col min="11" max="11" width="11.28125" style="181" customWidth="1"/>
    <col min="12" max="12" width="12.28125" style="181" bestFit="1" customWidth="1"/>
    <col min="13" max="13" width="10.7109375" style="181" customWidth="1"/>
    <col min="14" max="14" width="12.28125" style="181" customWidth="1"/>
    <col min="15" max="15" width="11.28125" style="181" customWidth="1"/>
    <col min="16" max="16" width="12.28125" style="181" bestFit="1" customWidth="1"/>
    <col min="17" max="17" width="9.140625" style="181" customWidth="1"/>
    <col min="18" max="16384" width="9.140625" style="181" customWidth="1"/>
  </cols>
  <sheetData>
    <row r="1" spans="14:17" ht="18.75" thickBot="1">
      <c r="N1" s="542" t="s">
        <v>28</v>
      </c>
      <c r="O1" s="543"/>
      <c r="P1" s="543"/>
      <c r="Q1" s="544"/>
    </row>
    <row r="2" ht="3.75" customHeight="1" thickBot="1"/>
    <row r="3" spans="1:17" ht="24" customHeight="1" thickTop="1">
      <c r="A3" s="615" t="s">
        <v>52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</row>
    <row r="4" spans="1:17" ht="18.75" customHeight="1" thickBot="1">
      <c r="A4" s="612" t="s">
        <v>38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4"/>
    </row>
    <row r="5" spans="1:17" s="440" customFormat="1" ht="20.25" customHeight="1" thickBot="1">
      <c r="A5" s="609" t="s">
        <v>142</v>
      </c>
      <c r="B5" s="545" t="s">
        <v>36</v>
      </c>
      <c r="C5" s="546"/>
      <c r="D5" s="546"/>
      <c r="E5" s="546"/>
      <c r="F5" s="547"/>
      <c r="G5" s="547"/>
      <c r="H5" s="547"/>
      <c r="I5" s="548"/>
      <c r="J5" s="546" t="s">
        <v>35</v>
      </c>
      <c r="K5" s="546"/>
      <c r="L5" s="546"/>
      <c r="M5" s="546"/>
      <c r="N5" s="546"/>
      <c r="O5" s="546"/>
      <c r="P5" s="546"/>
      <c r="Q5" s="549"/>
    </row>
    <row r="6" spans="1:17" s="473" customFormat="1" ht="28.5" customHeight="1" thickBot="1">
      <c r="A6" s="610"/>
      <c r="B6" s="539" t="s">
        <v>155</v>
      </c>
      <c r="C6" s="540"/>
      <c r="D6" s="541"/>
      <c r="E6" s="537" t="s">
        <v>34</v>
      </c>
      <c r="F6" s="539" t="s">
        <v>156</v>
      </c>
      <c r="G6" s="540"/>
      <c r="H6" s="541"/>
      <c r="I6" s="535" t="s">
        <v>33</v>
      </c>
      <c r="J6" s="539" t="s">
        <v>157</v>
      </c>
      <c r="K6" s="540"/>
      <c r="L6" s="541"/>
      <c r="M6" s="537" t="s">
        <v>34</v>
      </c>
      <c r="N6" s="539" t="s">
        <v>158</v>
      </c>
      <c r="O6" s="540"/>
      <c r="P6" s="541"/>
      <c r="Q6" s="537" t="s">
        <v>33</v>
      </c>
    </row>
    <row r="7" spans="1:17" s="205" customFormat="1" ht="22.5" customHeight="1" thickBot="1">
      <c r="A7" s="611"/>
      <c r="B7" s="114" t="s">
        <v>22</v>
      </c>
      <c r="C7" s="111" t="s">
        <v>21</v>
      </c>
      <c r="D7" s="111" t="s">
        <v>17</v>
      </c>
      <c r="E7" s="538"/>
      <c r="F7" s="114" t="s">
        <v>22</v>
      </c>
      <c r="G7" s="112" t="s">
        <v>21</v>
      </c>
      <c r="H7" s="111" t="s">
        <v>17</v>
      </c>
      <c r="I7" s="536"/>
      <c r="J7" s="114" t="s">
        <v>22</v>
      </c>
      <c r="K7" s="111" t="s">
        <v>21</v>
      </c>
      <c r="L7" s="112" t="s">
        <v>17</v>
      </c>
      <c r="M7" s="538"/>
      <c r="N7" s="113" t="s">
        <v>22</v>
      </c>
      <c r="O7" s="112" t="s">
        <v>21</v>
      </c>
      <c r="P7" s="111" t="s">
        <v>17</v>
      </c>
      <c r="Q7" s="538"/>
    </row>
    <row r="8" spans="1:17" s="197" customFormat="1" ht="18" customHeight="1" thickBot="1">
      <c r="A8" s="204" t="s">
        <v>51</v>
      </c>
      <c r="B8" s="203">
        <f>SUM(B9:B58)</f>
        <v>1758439</v>
      </c>
      <c r="C8" s="199">
        <f>SUM(C9:C58)</f>
        <v>82715</v>
      </c>
      <c r="D8" s="199">
        <f>C8+B8</f>
        <v>1841154</v>
      </c>
      <c r="E8" s="200">
        <f>D8/$D$8</f>
        <v>1</v>
      </c>
      <c r="F8" s="199">
        <f>SUM(F9:F58)</f>
        <v>1728515</v>
      </c>
      <c r="G8" s="199">
        <f>SUM(G9:G58)</f>
        <v>64313</v>
      </c>
      <c r="H8" s="199">
        <f aca="true" t="shared" si="0" ref="H8:H58">G8+F8</f>
        <v>1792828</v>
      </c>
      <c r="I8" s="202">
        <f>(D8/H8-1)</f>
        <v>0.026955179191757273</v>
      </c>
      <c r="J8" s="201">
        <f>SUM(J9:J58)</f>
        <v>11167477</v>
      </c>
      <c r="K8" s="199">
        <f>SUM(K9:K58)</f>
        <v>503176</v>
      </c>
      <c r="L8" s="199">
        <f aca="true" t="shared" si="1" ref="L8:L58">K8+J8</f>
        <v>11670653</v>
      </c>
      <c r="M8" s="200">
        <f>(L8/$L$8)</f>
        <v>1</v>
      </c>
      <c r="N8" s="199">
        <f>SUM(N9:N58)</f>
        <v>10753240</v>
      </c>
      <c r="O8" s="199">
        <f>SUM(O9:O58)</f>
        <v>466999</v>
      </c>
      <c r="P8" s="199">
        <f aca="true" t="shared" si="2" ref="P8:P58">O8+N8</f>
        <v>11220239</v>
      </c>
      <c r="Q8" s="198">
        <f>(L8/P8-1)</f>
        <v>0.040142995171493334</v>
      </c>
    </row>
    <row r="9" spans="1:17" s="182" customFormat="1" ht="18" customHeight="1" thickTop="1">
      <c r="A9" s="196" t="s">
        <v>217</v>
      </c>
      <c r="B9" s="195">
        <v>238590</v>
      </c>
      <c r="C9" s="191">
        <v>86</v>
      </c>
      <c r="D9" s="191">
        <f aca="true" t="shared" si="3" ref="D9:D58">C9+B9</f>
        <v>238676</v>
      </c>
      <c r="E9" s="194">
        <f>D9/$D$8</f>
        <v>0.12963391438195826</v>
      </c>
      <c r="F9" s="192">
        <v>261624</v>
      </c>
      <c r="G9" s="191">
        <v>78</v>
      </c>
      <c r="H9" s="191">
        <f t="shared" si="0"/>
        <v>261702</v>
      </c>
      <c r="I9" s="193">
        <f>(D9/H9-1)</f>
        <v>-0.08798557137507546</v>
      </c>
      <c r="J9" s="192">
        <v>1587247</v>
      </c>
      <c r="K9" s="191">
        <v>472</v>
      </c>
      <c r="L9" s="191">
        <f t="shared" si="1"/>
        <v>1587719</v>
      </c>
      <c r="M9" s="193">
        <f>(L9/$L$8)</f>
        <v>0.1360437158057908</v>
      </c>
      <c r="N9" s="192">
        <v>1596806</v>
      </c>
      <c r="O9" s="191">
        <v>7015</v>
      </c>
      <c r="P9" s="191">
        <f t="shared" si="2"/>
        <v>1603821</v>
      </c>
      <c r="Q9" s="190">
        <f>(L9/P9-1)</f>
        <v>-0.01003977376527676</v>
      </c>
    </row>
    <row r="10" spans="1:17" s="182" customFormat="1" ht="18" customHeight="1">
      <c r="A10" s="196" t="s">
        <v>218</v>
      </c>
      <c r="B10" s="195">
        <v>187386</v>
      </c>
      <c r="C10" s="191">
        <v>43</v>
      </c>
      <c r="D10" s="191">
        <f t="shared" si="3"/>
        <v>187429</v>
      </c>
      <c r="E10" s="194">
        <f>D10/$D$8</f>
        <v>0.10179974081472816</v>
      </c>
      <c r="F10" s="192">
        <v>183244</v>
      </c>
      <c r="G10" s="191">
        <v>81</v>
      </c>
      <c r="H10" s="191">
        <f t="shared" si="0"/>
        <v>183325</v>
      </c>
      <c r="I10" s="193">
        <f>(D10/H10-1)</f>
        <v>0.02238647211236877</v>
      </c>
      <c r="J10" s="192">
        <v>1207955</v>
      </c>
      <c r="K10" s="191">
        <v>720</v>
      </c>
      <c r="L10" s="191">
        <f t="shared" si="1"/>
        <v>1208675</v>
      </c>
      <c r="M10" s="193">
        <f>(L10/$L$8)</f>
        <v>0.10356532749281466</v>
      </c>
      <c r="N10" s="192">
        <v>1129915</v>
      </c>
      <c r="O10" s="191">
        <v>937</v>
      </c>
      <c r="P10" s="191">
        <f t="shared" si="2"/>
        <v>1130852</v>
      </c>
      <c r="Q10" s="190">
        <f>(L10/P10-1)</f>
        <v>0.06881802393239789</v>
      </c>
    </row>
    <row r="11" spans="1:17" s="182" customFormat="1" ht="18" customHeight="1">
      <c r="A11" s="196" t="s">
        <v>219</v>
      </c>
      <c r="B11" s="195">
        <v>157949</v>
      </c>
      <c r="C11" s="191">
        <v>31</v>
      </c>
      <c r="D11" s="191">
        <f t="shared" si="3"/>
        <v>157980</v>
      </c>
      <c r="E11" s="194">
        <f>D11/$D$8</f>
        <v>0.08580488106915554</v>
      </c>
      <c r="F11" s="192">
        <v>161739</v>
      </c>
      <c r="G11" s="191">
        <v>554</v>
      </c>
      <c r="H11" s="191">
        <f t="shared" si="0"/>
        <v>162293</v>
      </c>
      <c r="I11" s="193">
        <f>(D11/H11-1)</f>
        <v>-0.026575391421687966</v>
      </c>
      <c r="J11" s="192">
        <v>968016</v>
      </c>
      <c r="K11" s="191">
        <v>3608</v>
      </c>
      <c r="L11" s="191">
        <f t="shared" si="1"/>
        <v>971624</v>
      </c>
      <c r="M11" s="193">
        <f>(L11/$L$8)</f>
        <v>0.08325361057346148</v>
      </c>
      <c r="N11" s="192">
        <v>1005212</v>
      </c>
      <c r="O11" s="191">
        <v>7199</v>
      </c>
      <c r="P11" s="191">
        <f t="shared" si="2"/>
        <v>1012411</v>
      </c>
      <c r="Q11" s="190">
        <f>(L11/P11-1)</f>
        <v>-0.04028699806699054</v>
      </c>
    </row>
    <row r="12" spans="1:17" s="182" customFormat="1" ht="18" customHeight="1">
      <c r="A12" s="196" t="s">
        <v>220</v>
      </c>
      <c r="B12" s="195">
        <v>114699</v>
      </c>
      <c r="C12" s="191">
        <v>262</v>
      </c>
      <c r="D12" s="191">
        <f t="shared" si="3"/>
        <v>114961</v>
      </c>
      <c r="E12" s="194">
        <f>D12/$D$8</f>
        <v>0.062439643832074884</v>
      </c>
      <c r="F12" s="192">
        <v>104280</v>
      </c>
      <c r="G12" s="191">
        <v>168</v>
      </c>
      <c r="H12" s="191">
        <f>G12+F12</f>
        <v>104448</v>
      </c>
      <c r="I12" s="193">
        <f>(D12/H12-1)</f>
        <v>0.10065295649509798</v>
      </c>
      <c r="J12" s="192">
        <v>735990</v>
      </c>
      <c r="K12" s="191">
        <v>3718</v>
      </c>
      <c r="L12" s="191">
        <f>K12+J12</f>
        <v>739708</v>
      </c>
      <c r="M12" s="193">
        <f>(L12/$L$8)</f>
        <v>0.06338188617209337</v>
      </c>
      <c r="N12" s="192">
        <v>660668</v>
      </c>
      <c r="O12" s="191">
        <v>6005</v>
      </c>
      <c r="P12" s="191">
        <f>O12+N12</f>
        <v>666673</v>
      </c>
      <c r="Q12" s="190">
        <f>(L12/P12-1)</f>
        <v>0.10955145926113707</v>
      </c>
    </row>
    <row r="13" spans="1:17" s="182" customFormat="1" ht="18" customHeight="1">
      <c r="A13" s="196" t="s">
        <v>221</v>
      </c>
      <c r="B13" s="195">
        <v>91907</v>
      </c>
      <c r="C13" s="191">
        <v>58</v>
      </c>
      <c r="D13" s="191">
        <f t="shared" si="3"/>
        <v>91965</v>
      </c>
      <c r="E13" s="194">
        <f aca="true" t="shared" si="4" ref="E13:E20">D13/$D$8</f>
        <v>0.04994965114270724</v>
      </c>
      <c r="F13" s="192">
        <v>75150</v>
      </c>
      <c r="G13" s="191">
        <v>82</v>
      </c>
      <c r="H13" s="191">
        <f aca="true" t="shared" si="5" ref="H13:H20">G13+F13</f>
        <v>75232</v>
      </c>
      <c r="I13" s="193">
        <f aca="true" t="shared" si="6" ref="I13:I20">(D13/H13-1)</f>
        <v>0.222418651637601</v>
      </c>
      <c r="J13" s="192">
        <v>541951</v>
      </c>
      <c r="K13" s="191">
        <v>861</v>
      </c>
      <c r="L13" s="191">
        <f aca="true" t="shared" si="7" ref="L13:L20">K13+J13</f>
        <v>542812</v>
      </c>
      <c r="M13" s="193">
        <f aca="true" t="shared" si="8" ref="M13:M20">(L13/$L$8)</f>
        <v>0.046510850763877565</v>
      </c>
      <c r="N13" s="192">
        <v>473577</v>
      </c>
      <c r="O13" s="191">
        <v>572</v>
      </c>
      <c r="P13" s="191">
        <f aca="true" t="shared" si="9" ref="P13:P20">O13+N13</f>
        <v>474149</v>
      </c>
      <c r="Q13" s="190">
        <f aca="true" t="shared" si="10" ref="Q13:Q20">(L13/P13-1)</f>
        <v>0.1448131283626033</v>
      </c>
    </row>
    <row r="14" spans="1:17" s="182" customFormat="1" ht="18" customHeight="1">
      <c r="A14" s="196" t="s">
        <v>222</v>
      </c>
      <c r="B14" s="195">
        <v>75691</v>
      </c>
      <c r="C14" s="191">
        <v>884</v>
      </c>
      <c r="D14" s="191">
        <f t="shared" si="3"/>
        <v>76575</v>
      </c>
      <c r="E14" s="194">
        <f t="shared" si="4"/>
        <v>0.041590763184394135</v>
      </c>
      <c r="F14" s="192">
        <v>69499</v>
      </c>
      <c r="G14" s="191">
        <v>265</v>
      </c>
      <c r="H14" s="191">
        <f t="shared" si="5"/>
        <v>69764</v>
      </c>
      <c r="I14" s="193">
        <f t="shared" si="6"/>
        <v>0.09762914970471881</v>
      </c>
      <c r="J14" s="192">
        <v>440118</v>
      </c>
      <c r="K14" s="191">
        <v>4989</v>
      </c>
      <c r="L14" s="191">
        <f t="shared" si="7"/>
        <v>445107</v>
      </c>
      <c r="M14" s="193">
        <f t="shared" si="8"/>
        <v>0.038138997020989315</v>
      </c>
      <c r="N14" s="192">
        <v>431494</v>
      </c>
      <c r="O14" s="191">
        <v>1968</v>
      </c>
      <c r="P14" s="191">
        <f t="shared" si="9"/>
        <v>433462</v>
      </c>
      <c r="Q14" s="190">
        <f t="shared" si="10"/>
        <v>0.02686510005490672</v>
      </c>
    </row>
    <row r="15" spans="1:17" s="182" customFormat="1" ht="18" customHeight="1">
      <c r="A15" s="196" t="s">
        <v>223</v>
      </c>
      <c r="B15" s="195">
        <v>63298</v>
      </c>
      <c r="C15" s="191">
        <v>174</v>
      </c>
      <c r="D15" s="191">
        <f t="shared" si="3"/>
        <v>63472</v>
      </c>
      <c r="E15" s="194">
        <f t="shared" si="4"/>
        <v>0.03447403096101684</v>
      </c>
      <c r="F15" s="192">
        <v>52249</v>
      </c>
      <c r="G15" s="191">
        <v>95</v>
      </c>
      <c r="H15" s="191">
        <f t="shared" si="5"/>
        <v>52344</v>
      </c>
      <c r="I15" s="193">
        <f t="shared" si="6"/>
        <v>0.21259361149319878</v>
      </c>
      <c r="J15" s="192">
        <v>429378</v>
      </c>
      <c r="K15" s="191">
        <v>933</v>
      </c>
      <c r="L15" s="191">
        <f t="shared" si="7"/>
        <v>430311</v>
      </c>
      <c r="M15" s="193">
        <f t="shared" si="8"/>
        <v>0.03687120163713204</v>
      </c>
      <c r="N15" s="192">
        <v>354382</v>
      </c>
      <c r="O15" s="191">
        <v>1791</v>
      </c>
      <c r="P15" s="191">
        <f t="shared" si="9"/>
        <v>356173</v>
      </c>
      <c r="Q15" s="190">
        <f t="shared" si="10"/>
        <v>0.20815165663876822</v>
      </c>
    </row>
    <row r="16" spans="1:17" s="182" customFormat="1" ht="18" customHeight="1">
      <c r="A16" s="196" t="s">
        <v>224</v>
      </c>
      <c r="B16" s="195">
        <v>47436</v>
      </c>
      <c r="C16" s="191">
        <v>10840</v>
      </c>
      <c r="D16" s="191">
        <f t="shared" si="3"/>
        <v>58276</v>
      </c>
      <c r="E16" s="194">
        <f t="shared" si="4"/>
        <v>0.03165188789205031</v>
      </c>
      <c r="F16" s="192">
        <v>45992</v>
      </c>
      <c r="G16" s="191">
        <v>7470</v>
      </c>
      <c r="H16" s="191">
        <f t="shared" si="5"/>
        <v>53462</v>
      </c>
      <c r="I16" s="193">
        <f t="shared" si="6"/>
        <v>0.09004526579626648</v>
      </c>
      <c r="J16" s="192">
        <v>277448</v>
      </c>
      <c r="K16" s="191">
        <v>77037</v>
      </c>
      <c r="L16" s="191">
        <f t="shared" si="7"/>
        <v>354485</v>
      </c>
      <c r="M16" s="193">
        <f t="shared" si="8"/>
        <v>0.030374050192392834</v>
      </c>
      <c r="N16" s="192">
        <v>267204</v>
      </c>
      <c r="O16" s="191">
        <v>65185</v>
      </c>
      <c r="P16" s="191">
        <f t="shared" si="9"/>
        <v>332389</v>
      </c>
      <c r="Q16" s="190">
        <f t="shared" si="10"/>
        <v>0.06647632743562504</v>
      </c>
    </row>
    <row r="17" spans="1:17" s="182" customFormat="1" ht="18" customHeight="1">
      <c r="A17" s="196" t="s">
        <v>225</v>
      </c>
      <c r="B17" s="195">
        <v>49785</v>
      </c>
      <c r="C17" s="191">
        <v>18</v>
      </c>
      <c r="D17" s="191">
        <f t="shared" si="3"/>
        <v>49803</v>
      </c>
      <c r="E17" s="194">
        <f t="shared" si="4"/>
        <v>0.027049882845215555</v>
      </c>
      <c r="F17" s="192">
        <v>46628</v>
      </c>
      <c r="G17" s="191">
        <v>13</v>
      </c>
      <c r="H17" s="191">
        <f t="shared" si="5"/>
        <v>46641</v>
      </c>
      <c r="I17" s="193">
        <f t="shared" si="6"/>
        <v>0.06779442979352934</v>
      </c>
      <c r="J17" s="192">
        <v>282327</v>
      </c>
      <c r="K17" s="191">
        <v>518</v>
      </c>
      <c r="L17" s="191">
        <f t="shared" si="7"/>
        <v>282845</v>
      </c>
      <c r="M17" s="193">
        <f t="shared" si="8"/>
        <v>0.024235576192694615</v>
      </c>
      <c r="N17" s="192">
        <v>290152</v>
      </c>
      <c r="O17" s="191">
        <v>1256</v>
      </c>
      <c r="P17" s="191">
        <f t="shared" si="9"/>
        <v>291408</v>
      </c>
      <c r="Q17" s="190">
        <f t="shared" si="10"/>
        <v>-0.029384917366716112</v>
      </c>
    </row>
    <row r="18" spans="1:17" s="182" customFormat="1" ht="18" customHeight="1">
      <c r="A18" s="196" t="s">
        <v>226</v>
      </c>
      <c r="B18" s="195">
        <v>43281</v>
      </c>
      <c r="C18" s="191">
        <v>6</v>
      </c>
      <c r="D18" s="191">
        <f t="shared" si="3"/>
        <v>43287</v>
      </c>
      <c r="E18" s="194">
        <f t="shared" si="4"/>
        <v>0.023510798119005798</v>
      </c>
      <c r="F18" s="192">
        <v>48113</v>
      </c>
      <c r="G18" s="191">
        <v>19</v>
      </c>
      <c r="H18" s="191">
        <f t="shared" si="5"/>
        <v>48132</v>
      </c>
      <c r="I18" s="193">
        <f t="shared" si="6"/>
        <v>-0.10066068312141607</v>
      </c>
      <c r="J18" s="192">
        <v>320720</v>
      </c>
      <c r="K18" s="191">
        <v>69</v>
      </c>
      <c r="L18" s="191">
        <f t="shared" si="7"/>
        <v>320789</v>
      </c>
      <c r="M18" s="193">
        <f t="shared" si="8"/>
        <v>0.027486808150323724</v>
      </c>
      <c r="N18" s="192">
        <v>333315</v>
      </c>
      <c r="O18" s="191">
        <v>518</v>
      </c>
      <c r="P18" s="191">
        <f t="shared" si="9"/>
        <v>333833</v>
      </c>
      <c r="Q18" s="190">
        <f t="shared" si="10"/>
        <v>-0.03907342893003385</v>
      </c>
    </row>
    <row r="19" spans="1:17" s="182" customFormat="1" ht="18" customHeight="1">
      <c r="A19" s="196" t="s">
        <v>227</v>
      </c>
      <c r="B19" s="195">
        <v>42582</v>
      </c>
      <c r="C19" s="191">
        <v>16</v>
      </c>
      <c r="D19" s="191">
        <f t="shared" si="3"/>
        <v>42598</v>
      </c>
      <c r="E19" s="194">
        <f t="shared" si="4"/>
        <v>0.023136576299429598</v>
      </c>
      <c r="F19" s="192">
        <v>39587</v>
      </c>
      <c r="G19" s="191">
        <v>2</v>
      </c>
      <c r="H19" s="191">
        <f t="shared" si="5"/>
        <v>39589</v>
      </c>
      <c r="I19" s="193">
        <f t="shared" si="6"/>
        <v>0.07600596125186287</v>
      </c>
      <c r="J19" s="192">
        <v>250164</v>
      </c>
      <c r="K19" s="191">
        <v>63</v>
      </c>
      <c r="L19" s="191">
        <f t="shared" si="7"/>
        <v>250227</v>
      </c>
      <c r="M19" s="193">
        <f t="shared" si="8"/>
        <v>0.02144070258964944</v>
      </c>
      <c r="N19" s="192">
        <v>220980</v>
      </c>
      <c r="O19" s="191">
        <v>134</v>
      </c>
      <c r="P19" s="191">
        <f t="shared" si="9"/>
        <v>221114</v>
      </c>
      <c r="Q19" s="190">
        <f t="shared" si="10"/>
        <v>0.13166511392313462</v>
      </c>
    </row>
    <row r="20" spans="1:17" s="182" customFormat="1" ht="18" customHeight="1">
      <c r="A20" s="196" t="s">
        <v>228</v>
      </c>
      <c r="B20" s="195">
        <v>38886</v>
      </c>
      <c r="C20" s="191">
        <v>22</v>
      </c>
      <c r="D20" s="191">
        <f t="shared" si="3"/>
        <v>38908</v>
      </c>
      <c r="E20" s="194">
        <f t="shared" si="4"/>
        <v>0.0211323984848633</v>
      </c>
      <c r="F20" s="192">
        <v>43152</v>
      </c>
      <c r="G20" s="191">
        <v>12</v>
      </c>
      <c r="H20" s="191">
        <f t="shared" si="5"/>
        <v>43164</v>
      </c>
      <c r="I20" s="193">
        <f t="shared" si="6"/>
        <v>-0.09860068575664904</v>
      </c>
      <c r="J20" s="192">
        <v>278213</v>
      </c>
      <c r="K20" s="191">
        <v>85</v>
      </c>
      <c r="L20" s="191">
        <f t="shared" si="7"/>
        <v>278298</v>
      </c>
      <c r="M20" s="193">
        <f t="shared" si="8"/>
        <v>0.023845966459631694</v>
      </c>
      <c r="N20" s="192">
        <v>243018</v>
      </c>
      <c r="O20" s="191">
        <v>297</v>
      </c>
      <c r="P20" s="191">
        <f t="shared" si="9"/>
        <v>243315</v>
      </c>
      <c r="Q20" s="190">
        <f t="shared" si="10"/>
        <v>0.14377658590715736</v>
      </c>
    </row>
    <row r="21" spans="1:17" s="182" customFormat="1" ht="18" customHeight="1">
      <c r="A21" s="196" t="s">
        <v>229</v>
      </c>
      <c r="B21" s="195">
        <v>26956</v>
      </c>
      <c r="C21" s="191">
        <v>2490</v>
      </c>
      <c r="D21" s="191">
        <f t="shared" si="3"/>
        <v>29446</v>
      </c>
      <c r="E21" s="194">
        <f>D21/$D$8</f>
        <v>0.01599323033271524</v>
      </c>
      <c r="F21" s="192">
        <v>24836</v>
      </c>
      <c r="G21" s="191">
        <v>1191</v>
      </c>
      <c r="H21" s="191">
        <f>G21+F21</f>
        <v>26027</v>
      </c>
      <c r="I21" s="193">
        <f>(D21/H21-1)</f>
        <v>0.13136358397049208</v>
      </c>
      <c r="J21" s="192">
        <v>176962</v>
      </c>
      <c r="K21" s="191">
        <v>10590</v>
      </c>
      <c r="L21" s="191">
        <f>K21+J21</f>
        <v>187552</v>
      </c>
      <c r="M21" s="193">
        <f>(L21/$L$8)</f>
        <v>0.01607039468999721</v>
      </c>
      <c r="N21" s="192">
        <v>175046</v>
      </c>
      <c r="O21" s="191">
        <v>7797</v>
      </c>
      <c r="P21" s="191">
        <f>O21+N21</f>
        <v>182843</v>
      </c>
      <c r="Q21" s="190">
        <f>(L21/P21-1)</f>
        <v>0.025754335686900776</v>
      </c>
    </row>
    <row r="22" spans="1:17" s="182" customFormat="1" ht="18" customHeight="1">
      <c r="A22" s="196" t="s">
        <v>230</v>
      </c>
      <c r="B22" s="195">
        <v>28135</v>
      </c>
      <c r="C22" s="191">
        <v>0</v>
      </c>
      <c r="D22" s="191">
        <f t="shared" si="3"/>
        <v>28135</v>
      </c>
      <c r="E22" s="194">
        <f>D22/$D$8</f>
        <v>0.015281176914044127</v>
      </c>
      <c r="F22" s="192">
        <v>25466</v>
      </c>
      <c r="G22" s="191">
        <v>26</v>
      </c>
      <c r="H22" s="191">
        <f>G22+F22</f>
        <v>25492</v>
      </c>
      <c r="I22" s="193">
        <f>(D22/H22-1)</f>
        <v>0.10367958575239289</v>
      </c>
      <c r="J22" s="192">
        <v>141838</v>
      </c>
      <c r="K22" s="191">
        <v>45</v>
      </c>
      <c r="L22" s="191">
        <f>K22+J22</f>
        <v>141883</v>
      </c>
      <c r="M22" s="193">
        <f>(L22/$L$8)</f>
        <v>0.012157246042702153</v>
      </c>
      <c r="N22" s="192">
        <v>154682</v>
      </c>
      <c r="O22" s="191">
        <v>225</v>
      </c>
      <c r="P22" s="191">
        <f>O22+N22</f>
        <v>154907</v>
      </c>
      <c r="Q22" s="190">
        <f>(L22/P22-1)</f>
        <v>-0.08407625220293469</v>
      </c>
    </row>
    <row r="23" spans="1:17" s="182" customFormat="1" ht="18" customHeight="1">
      <c r="A23" s="196" t="s">
        <v>231</v>
      </c>
      <c r="B23" s="195">
        <v>27414</v>
      </c>
      <c r="C23" s="191">
        <v>10</v>
      </c>
      <c r="D23" s="191">
        <f t="shared" si="3"/>
        <v>27424</v>
      </c>
      <c r="E23" s="194">
        <f>D23/$D$8</f>
        <v>0.014895006066847205</v>
      </c>
      <c r="F23" s="192">
        <v>28845</v>
      </c>
      <c r="G23" s="191">
        <v>21</v>
      </c>
      <c r="H23" s="191">
        <f>G23+F23</f>
        <v>28866</v>
      </c>
      <c r="I23" s="193">
        <f>(D23/H23-1)</f>
        <v>-0.0499549643178826</v>
      </c>
      <c r="J23" s="192">
        <v>180966</v>
      </c>
      <c r="K23" s="191">
        <v>112</v>
      </c>
      <c r="L23" s="191">
        <f>K23+J23</f>
        <v>181078</v>
      </c>
      <c r="M23" s="193">
        <f>(L23/$L$8)</f>
        <v>0.015515669945803376</v>
      </c>
      <c r="N23" s="192">
        <v>179731</v>
      </c>
      <c r="O23" s="191">
        <v>141</v>
      </c>
      <c r="P23" s="191">
        <f>O23+N23</f>
        <v>179872</v>
      </c>
      <c r="Q23" s="190">
        <f>(L23/P23-1)</f>
        <v>0.006704767834904812</v>
      </c>
    </row>
    <row r="24" spans="1:17" s="182" customFormat="1" ht="18" customHeight="1">
      <c r="A24" s="196" t="s">
        <v>232</v>
      </c>
      <c r="B24" s="195">
        <v>17796</v>
      </c>
      <c r="C24" s="191">
        <v>6857</v>
      </c>
      <c r="D24" s="191">
        <f t="shared" si="3"/>
        <v>24653</v>
      </c>
      <c r="E24" s="194">
        <f aca="true" t="shared" si="11" ref="E24:E37">D24/$D$8</f>
        <v>0.013389971724255548</v>
      </c>
      <c r="F24" s="192">
        <v>15057</v>
      </c>
      <c r="G24" s="191">
        <v>6330</v>
      </c>
      <c r="H24" s="191">
        <f t="shared" si="0"/>
        <v>21387</v>
      </c>
      <c r="I24" s="193">
        <f aca="true" t="shared" si="12" ref="I24:I37">(D24/H24-1)</f>
        <v>0.15270958993781258</v>
      </c>
      <c r="J24" s="192">
        <v>84135</v>
      </c>
      <c r="K24" s="191">
        <v>26866</v>
      </c>
      <c r="L24" s="191">
        <f t="shared" si="1"/>
        <v>111001</v>
      </c>
      <c r="M24" s="193">
        <f aca="true" t="shared" si="13" ref="M24:M37">(L24/$L$8)</f>
        <v>0.009511121614189027</v>
      </c>
      <c r="N24" s="192">
        <v>59027</v>
      </c>
      <c r="O24" s="191">
        <v>27245</v>
      </c>
      <c r="P24" s="191">
        <f t="shared" si="2"/>
        <v>86272</v>
      </c>
      <c r="Q24" s="190">
        <f aca="true" t="shared" si="14" ref="Q24:Q37">(L24/P24-1)</f>
        <v>0.28663992952522266</v>
      </c>
    </row>
    <row r="25" spans="1:17" s="182" customFormat="1" ht="18" customHeight="1">
      <c r="A25" s="196" t="s">
        <v>233</v>
      </c>
      <c r="B25" s="195">
        <v>22798</v>
      </c>
      <c r="C25" s="191">
        <v>0</v>
      </c>
      <c r="D25" s="191">
        <f t="shared" si="3"/>
        <v>22798</v>
      </c>
      <c r="E25" s="194">
        <f t="shared" si="11"/>
        <v>0.012382451440781162</v>
      </c>
      <c r="F25" s="192">
        <v>21034</v>
      </c>
      <c r="G25" s="191">
        <v>6</v>
      </c>
      <c r="H25" s="191">
        <f>G25+F25</f>
        <v>21040</v>
      </c>
      <c r="I25" s="193">
        <f t="shared" si="12"/>
        <v>0.08355513307984785</v>
      </c>
      <c r="J25" s="192">
        <v>153898</v>
      </c>
      <c r="K25" s="191">
        <v>1695</v>
      </c>
      <c r="L25" s="191">
        <f>K25+J25</f>
        <v>155593</v>
      </c>
      <c r="M25" s="193">
        <f t="shared" si="13"/>
        <v>0.01333198750746852</v>
      </c>
      <c r="N25" s="192">
        <v>138911</v>
      </c>
      <c r="O25" s="191">
        <v>1463</v>
      </c>
      <c r="P25" s="191">
        <f>O25+N25</f>
        <v>140374</v>
      </c>
      <c r="Q25" s="190">
        <f t="shared" si="14"/>
        <v>0.10841751321469784</v>
      </c>
    </row>
    <row r="26" spans="1:17" s="182" customFormat="1" ht="18" customHeight="1">
      <c r="A26" s="196" t="s">
        <v>234</v>
      </c>
      <c r="B26" s="195">
        <v>21451</v>
      </c>
      <c r="C26" s="191">
        <v>0</v>
      </c>
      <c r="D26" s="191">
        <f t="shared" si="3"/>
        <v>21451</v>
      </c>
      <c r="E26" s="194">
        <f t="shared" si="11"/>
        <v>0.011650845067821594</v>
      </c>
      <c r="F26" s="192">
        <v>16715</v>
      </c>
      <c r="G26" s="191"/>
      <c r="H26" s="191">
        <f>G26+F26</f>
        <v>16715</v>
      </c>
      <c r="I26" s="193">
        <f t="shared" si="12"/>
        <v>0.28333831887526184</v>
      </c>
      <c r="J26" s="192">
        <v>133470</v>
      </c>
      <c r="K26" s="191">
        <v>223</v>
      </c>
      <c r="L26" s="191">
        <f>K26+J26</f>
        <v>133693</v>
      </c>
      <c r="M26" s="193">
        <f t="shared" si="13"/>
        <v>0.011455485824143687</v>
      </c>
      <c r="N26" s="192">
        <v>105230</v>
      </c>
      <c r="O26" s="191">
        <v>386</v>
      </c>
      <c r="P26" s="191">
        <f>O26+N26</f>
        <v>105616</v>
      </c>
      <c r="Q26" s="190">
        <f t="shared" si="14"/>
        <v>0.26584040296924716</v>
      </c>
    </row>
    <row r="27" spans="1:17" s="182" customFormat="1" ht="18" customHeight="1">
      <c r="A27" s="196" t="s">
        <v>235</v>
      </c>
      <c r="B27" s="195">
        <v>16169</v>
      </c>
      <c r="C27" s="191">
        <v>3150</v>
      </c>
      <c r="D27" s="191">
        <f t="shared" si="3"/>
        <v>19319</v>
      </c>
      <c r="E27" s="194">
        <f t="shared" si="11"/>
        <v>0.010492875663849955</v>
      </c>
      <c r="F27" s="192">
        <v>25111</v>
      </c>
      <c r="G27" s="191">
        <v>1658</v>
      </c>
      <c r="H27" s="191">
        <f>G27+F27</f>
        <v>26769</v>
      </c>
      <c r="I27" s="193">
        <f t="shared" si="12"/>
        <v>-0.27830699689939853</v>
      </c>
      <c r="J27" s="192">
        <v>121778</v>
      </c>
      <c r="K27" s="191">
        <v>17065</v>
      </c>
      <c r="L27" s="191">
        <f>K27+J27</f>
        <v>138843</v>
      </c>
      <c r="M27" s="193">
        <f t="shared" si="13"/>
        <v>0.011896763617254322</v>
      </c>
      <c r="N27" s="192">
        <v>135893</v>
      </c>
      <c r="O27" s="191">
        <v>24875</v>
      </c>
      <c r="P27" s="191">
        <f>O27+N27</f>
        <v>160768</v>
      </c>
      <c r="Q27" s="190">
        <f t="shared" si="14"/>
        <v>-0.1363766421178344</v>
      </c>
    </row>
    <row r="28" spans="1:17" s="182" customFormat="1" ht="18" customHeight="1">
      <c r="A28" s="196" t="s">
        <v>236</v>
      </c>
      <c r="B28" s="195">
        <v>18569</v>
      </c>
      <c r="C28" s="191">
        <v>520</v>
      </c>
      <c r="D28" s="191">
        <f t="shared" si="3"/>
        <v>19089</v>
      </c>
      <c r="E28" s="194">
        <f t="shared" si="11"/>
        <v>0.010367954011451514</v>
      </c>
      <c r="F28" s="192">
        <v>19447</v>
      </c>
      <c r="G28" s="191">
        <v>446</v>
      </c>
      <c r="H28" s="191">
        <f t="shared" si="0"/>
        <v>19893</v>
      </c>
      <c r="I28" s="193">
        <f t="shared" si="12"/>
        <v>-0.040416226813451916</v>
      </c>
      <c r="J28" s="192">
        <v>121480</v>
      </c>
      <c r="K28" s="191">
        <v>2630</v>
      </c>
      <c r="L28" s="191">
        <f t="shared" si="1"/>
        <v>124110</v>
      </c>
      <c r="M28" s="193">
        <f t="shared" si="13"/>
        <v>0.010634366388924425</v>
      </c>
      <c r="N28" s="192">
        <v>128865</v>
      </c>
      <c r="O28" s="191">
        <v>3139</v>
      </c>
      <c r="P28" s="191">
        <f t="shared" si="2"/>
        <v>132004</v>
      </c>
      <c r="Q28" s="190">
        <f t="shared" si="14"/>
        <v>-0.05980121814490469</v>
      </c>
    </row>
    <row r="29" spans="1:17" s="182" customFormat="1" ht="18" customHeight="1">
      <c r="A29" s="196" t="s">
        <v>237</v>
      </c>
      <c r="B29" s="195">
        <v>15625</v>
      </c>
      <c r="C29" s="191">
        <v>3246</v>
      </c>
      <c r="D29" s="191">
        <f t="shared" si="3"/>
        <v>18871</v>
      </c>
      <c r="E29" s="194">
        <f t="shared" si="11"/>
        <v>0.010249550010482555</v>
      </c>
      <c r="F29" s="192">
        <v>20119</v>
      </c>
      <c r="G29" s="191">
        <v>623</v>
      </c>
      <c r="H29" s="191">
        <f>G29+F29</f>
        <v>20742</v>
      </c>
      <c r="I29" s="193">
        <f t="shared" si="12"/>
        <v>-0.0902034519332755</v>
      </c>
      <c r="J29" s="192">
        <v>116074</v>
      </c>
      <c r="K29" s="191">
        <v>7487</v>
      </c>
      <c r="L29" s="191">
        <f>K29+J29</f>
        <v>123561</v>
      </c>
      <c r="M29" s="193">
        <f t="shared" si="13"/>
        <v>0.010587325319328747</v>
      </c>
      <c r="N29" s="192">
        <v>126975</v>
      </c>
      <c r="O29" s="191">
        <v>3198</v>
      </c>
      <c r="P29" s="191">
        <f>O29+N29</f>
        <v>130173</v>
      </c>
      <c r="Q29" s="190">
        <f t="shared" si="14"/>
        <v>-0.05079394344449306</v>
      </c>
    </row>
    <row r="30" spans="1:17" s="182" customFormat="1" ht="18" customHeight="1">
      <c r="A30" s="196" t="s">
        <v>238</v>
      </c>
      <c r="B30" s="195">
        <v>15499</v>
      </c>
      <c r="C30" s="191">
        <v>1539</v>
      </c>
      <c r="D30" s="191">
        <f t="shared" si="3"/>
        <v>17038</v>
      </c>
      <c r="E30" s="194">
        <f t="shared" si="11"/>
        <v>0.00925397875462889</v>
      </c>
      <c r="F30" s="192">
        <v>15814</v>
      </c>
      <c r="G30" s="191">
        <v>62</v>
      </c>
      <c r="H30" s="191">
        <f>G30+F30</f>
        <v>15876</v>
      </c>
      <c r="I30" s="193">
        <f t="shared" si="12"/>
        <v>0.07319223985890644</v>
      </c>
      <c r="J30" s="192">
        <v>104369</v>
      </c>
      <c r="K30" s="191">
        <v>2870</v>
      </c>
      <c r="L30" s="191">
        <f>K30+J30</f>
        <v>107239</v>
      </c>
      <c r="M30" s="193">
        <f t="shared" si="13"/>
        <v>0.009188774612697336</v>
      </c>
      <c r="N30" s="192">
        <v>102554</v>
      </c>
      <c r="O30" s="191">
        <v>675</v>
      </c>
      <c r="P30" s="191">
        <f>O30+N30</f>
        <v>103229</v>
      </c>
      <c r="Q30" s="190">
        <f t="shared" si="14"/>
        <v>0.038845673211985066</v>
      </c>
    </row>
    <row r="31" spans="1:17" s="182" customFormat="1" ht="18" customHeight="1">
      <c r="A31" s="196" t="s">
        <v>239</v>
      </c>
      <c r="B31" s="195">
        <v>16295</v>
      </c>
      <c r="C31" s="191">
        <v>5</v>
      </c>
      <c r="D31" s="191">
        <f t="shared" si="3"/>
        <v>16300</v>
      </c>
      <c r="E31" s="194">
        <f t="shared" si="11"/>
        <v>0.00885314319171563</v>
      </c>
      <c r="F31" s="192">
        <v>20885</v>
      </c>
      <c r="G31" s="191"/>
      <c r="H31" s="191">
        <f>G31+F31</f>
        <v>20885</v>
      </c>
      <c r="I31" s="193">
        <f t="shared" si="12"/>
        <v>-0.219535551831458</v>
      </c>
      <c r="J31" s="192">
        <v>114417</v>
      </c>
      <c r="K31" s="191">
        <v>53</v>
      </c>
      <c r="L31" s="191">
        <f>K31+J31</f>
        <v>114470</v>
      </c>
      <c r="M31" s="193">
        <f t="shared" si="13"/>
        <v>0.009808362908228015</v>
      </c>
      <c r="N31" s="192">
        <v>149539</v>
      </c>
      <c r="O31" s="191">
        <v>63</v>
      </c>
      <c r="P31" s="191">
        <f>O31+N31</f>
        <v>149602</v>
      </c>
      <c r="Q31" s="190">
        <f t="shared" si="14"/>
        <v>-0.23483643266801246</v>
      </c>
    </row>
    <row r="32" spans="1:17" s="182" customFormat="1" ht="18" customHeight="1">
      <c r="A32" s="196" t="s">
        <v>240</v>
      </c>
      <c r="B32" s="195">
        <v>16250</v>
      </c>
      <c r="C32" s="191">
        <v>0</v>
      </c>
      <c r="D32" s="191">
        <f t="shared" si="3"/>
        <v>16250</v>
      </c>
      <c r="E32" s="194">
        <f t="shared" si="11"/>
        <v>0.008825986310759447</v>
      </c>
      <c r="F32" s="192">
        <v>14442</v>
      </c>
      <c r="G32" s="191">
        <v>152</v>
      </c>
      <c r="H32" s="191">
        <f>G32+F32</f>
        <v>14594</v>
      </c>
      <c r="I32" s="193">
        <f t="shared" si="12"/>
        <v>0.11347128957105657</v>
      </c>
      <c r="J32" s="192">
        <v>94659</v>
      </c>
      <c r="K32" s="191">
        <v>282</v>
      </c>
      <c r="L32" s="191">
        <f>K32+J32</f>
        <v>94941</v>
      </c>
      <c r="M32" s="193">
        <f t="shared" si="13"/>
        <v>0.008135020379750816</v>
      </c>
      <c r="N32" s="192">
        <v>88208</v>
      </c>
      <c r="O32" s="191">
        <v>923</v>
      </c>
      <c r="P32" s="191">
        <f>O32+N32</f>
        <v>89131</v>
      </c>
      <c r="Q32" s="190">
        <f t="shared" si="14"/>
        <v>0.06518495248566714</v>
      </c>
    </row>
    <row r="33" spans="1:17" s="182" customFormat="1" ht="18" customHeight="1">
      <c r="A33" s="196" t="s">
        <v>241</v>
      </c>
      <c r="B33" s="195">
        <v>15864</v>
      </c>
      <c r="C33" s="191">
        <v>57</v>
      </c>
      <c r="D33" s="191">
        <f t="shared" si="3"/>
        <v>15921</v>
      </c>
      <c r="E33" s="194">
        <f t="shared" si="11"/>
        <v>0.008647294034067764</v>
      </c>
      <c r="F33" s="192">
        <v>19930</v>
      </c>
      <c r="G33" s="191">
        <v>103</v>
      </c>
      <c r="H33" s="191">
        <f>G33+F33</f>
        <v>20033</v>
      </c>
      <c r="I33" s="193">
        <f t="shared" si="12"/>
        <v>-0.2052613188239405</v>
      </c>
      <c r="J33" s="192">
        <v>107423</v>
      </c>
      <c r="K33" s="191">
        <v>467</v>
      </c>
      <c r="L33" s="191">
        <f>K33+J33</f>
        <v>107890</v>
      </c>
      <c r="M33" s="193">
        <f t="shared" si="13"/>
        <v>0.009244555553146854</v>
      </c>
      <c r="N33" s="192">
        <v>120486</v>
      </c>
      <c r="O33" s="191">
        <v>520</v>
      </c>
      <c r="P33" s="191">
        <f>O33+N33</f>
        <v>121006</v>
      </c>
      <c r="Q33" s="190">
        <f t="shared" si="14"/>
        <v>-0.1083913194387055</v>
      </c>
    </row>
    <row r="34" spans="1:17" s="182" customFormat="1" ht="18" customHeight="1">
      <c r="A34" s="196" t="s">
        <v>242</v>
      </c>
      <c r="B34" s="195">
        <v>14870</v>
      </c>
      <c r="C34" s="191">
        <v>0</v>
      </c>
      <c r="D34" s="191">
        <f t="shared" si="3"/>
        <v>14870</v>
      </c>
      <c r="E34" s="194">
        <f t="shared" si="11"/>
        <v>0.0080764563963688</v>
      </c>
      <c r="F34" s="192">
        <v>12903</v>
      </c>
      <c r="G34" s="191">
        <v>6</v>
      </c>
      <c r="H34" s="191">
        <f t="shared" si="0"/>
        <v>12909</v>
      </c>
      <c r="I34" s="193">
        <f t="shared" si="12"/>
        <v>0.15190952048958084</v>
      </c>
      <c r="J34" s="192">
        <v>80831</v>
      </c>
      <c r="K34" s="191">
        <v>58</v>
      </c>
      <c r="L34" s="191">
        <f t="shared" si="1"/>
        <v>80889</v>
      </c>
      <c r="M34" s="193">
        <f t="shared" si="13"/>
        <v>0.006930974642121568</v>
      </c>
      <c r="N34" s="192">
        <v>85838</v>
      </c>
      <c r="O34" s="191">
        <v>399</v>
      </c>
      <c r="P34" s="191">
        <f t="shared" si="2"/>
        <v>86237</v>
      </c>
      <c r="Q34" s="190">
        <f t="shared" si="14"/>
        <v>-0.062015144311606374</v>
      </c>
    </row>
    <row r="35" spans="1:17" s="182" customFormat="1" ht="18" customHeight="1">
      <c r="A35" s="196" t="s">
        <v>243</v>
      </c>
      <c r="B35" s="195">
        <v>14638</v>
      </c>
      <c r="C35" s="191">
        <v>0</v>
      </c>
      <c r="D35" s="191">
        <f t="shared" si="3"/>
        <v>14638</v>
      </c>
      <c r="E35" s="194">
        <f t="shared" si="11"/>
        <v>0.007950448468732111</v>
      </c>
      <c r="F35" s="192">
        <v>13271</v>
      </c>
      <c r="G35" s="191">
        <v>5</v>
      </c>
      <c r="H35" s="191">
        <f t="shared" si="0"/>
        <v>13276</v>
      </c>
      <c r="I35" s="193">
        <f t="shared" si="12"/>
        <v>0.1025911419102139</v>
      </c>
      <c r="J35" s="192">
        <v>83333</v>
      </c>
      <c r="K35" s="191">
        <v>29</v>
      </c>
      <c r="L35" s="191">
        <f t="shared" si="1"/>
        <v>83362</v>
      </c>
      <c r="M35" s="193">
        <f t="shared" si="13"/>
        <v>0.007142873667823043</v>
      </c>
      <c r="N35" s="192">
        <v>82461</v>
      </c>
      <c r="O35" s="191">
        <v>82</v>
      </c>
      <c r="P35" s="191">
        <f t="shared" si="2"/>
        <v>82543</v>
      </c>
      <c r="Q35" s="190">
        <f t="shared" si="14"/>
        <v>0.009922101207855194</v>
      </c>
    </row>
    <row r="36" spans="1:17" s="182" customFormat="1" ht="18" customHeight="1">
      <c r="A36" s="196" t="s">
        <v>244</v>
      </c>
      <c r="B36" s="195">
        <v>11010</v>
      </c>
      <c r="C36" s="191">
        <v>1614</v>
      </c>
      <c r="D36" s="191">
        <f t="shared" si="3"/>
        <v>12624</v>
      </c>
      <c r="E36" s="194">
        <f t="shared" si="11"/>
        <v>0.0068565693038170625</v>
      </c>
      <c r="F36" s="192">
        <v>12424</v>
      </c>
      <c r="G36" s="191">
        <v>6</v>
      </c>
      <c r="H36" s="191">
        <f t="shared" si="0"/>
        <v>12430</v>
      </c>
      <c r="I36" s="193">
        <f t="shared" si="12"/>
        <v>0.015607401448109348</v>
      </c>
      <c r="J36" s="192">
        <v>82315</v>
      </c>
      <c r="K36" s="191">
        <v>5782</v>
      </c>
      <c r="L36" s="191">
        <f t="shared" si="1"/>
        <v>88097</v>
      </c>
      <c r="M36" s="193">
        <f t="shared" si="13"/>
        <v>0.007548592182459713</v>
      </c>
      <c r="N36" s="192">
        <v>70510</v>
      </c>
      <c r="O36" s="191">
        <v>50</v>
      </c>
      <c r="P36" s="191">
        <f t="shared" si="2"/>
        <v>70560</v>
      </c>
      <c r="Q36" s="190">
        <f t="shared" si="14"/>
        <v>0.2485402494331066</v>
      </c>
    </row>
    <row r="37" spans="1:17" s="182" customFormat="1" ht="18" customHeight="1">
      <c r="A37" s="196" t="s">
        <v>245</v>
      </c>
      <c r="B37" s="195">
        <v>10882</v>
      </c>
      <c r="C37" s="191">
        <v>0</v>
      </c>
      <c r="D37" s="191">
        <f t="shared" si="3"/>
        <v>10882</v>
      </c>
      <c r="E37" s="194">
        <f t="shared" si="11"/>
        <v>0.00591042357130365</v>
      </c>
      <c r="F37" s="192">
        <v>9148</v>
      </c>
      <c r="G37" s="191">
        <v>3</v>
      </c>
      <c r="H37" s="191">
        <f t="shared" si="0"/>
        <v>9151</v>
      </c>
      <c r="I37" s="193">
        <f t="shared" si="12"/>
        <v>0.18915965468254825</v>
      </c>
      <c r="J37" s="192">
        <v>77812</v>
      </c>
      <c r="K37" s="191">
        <v>25</v>
      </c>
      <c r="L37" s="191">
        <f t="shared" si="1"/>
        <v>77837</v>
      </c>
      <c r="M37" s="193">
        <f t="shared" si="13"/>
        <v>0.006669463996573285</v>
      </c>
      <c r="N37" s="192">
        <v>61451</v>
      </c>
      <c r="O37" s="191">
        <v>69</v>
      </c>
      <c r="P37" s="191">
        <f t="shared" si="2"/>
        <v>61520</v>
      </c>
      <c r="Q37" s="190">
        <f t="shared" si="14"/>
        <v>0.26523081924577374</v>
      </c>
    </row>
    <row r="38" spans="1:17" s="182" customFormat="1" ht="18" customHeight="1">
      <c r="A38" s="196" t="s">
        <v>246</v>
      </c>
      <c r="B38" s="195">
        <v>9436</v>
      </c>
      <c r="C38" s="191">
        <v>73</v>
      </c>
      <c r="D38" s="191">
        <f t="shared" si="3"/>
        <v>9509</v>
      </c>
      <c r="E38" s="194">
        <f aca="true" t="shared" si="15" ref="E38:E58">D38/$D$8</f>
        <v>0.005164695620246867</v>
      </c>
      <c r="F38" s="192">
        <v>7469</v>
      </c>
      <c r="G38" s="191">
        <v>136</v>
      </c>
      <c r="H38" s="191">
        <f t="shared" si="0"/>
        <v>7605</v>
      </c>
      <c r="I38" s="193">
        <f aca="true" t="shared" si="16" ref="I38:I58">(D38/H38-1)</f>
        <v>0.2503616042077581</v>
      </c>
      <c r="J38" s="192">
        <v>58934</v>
      </c>
      <c r="K38" s="191">
        <v>579</v>
      </c>
      <c r="L38" s="191">
        <f t="shared" si="1"/>
        <v>59513</v>
      </c>
      <c r="M38" s="193">
        <f aca="true" t="shared" si="17" ref="M38:M58">(L38/$L$8)</f>
        <v>0.005099371903183138</v>
      </c>
      <c r="N38" s="192">
        <v>49881</v>
      </c>
      <c r="O38" s="191">
        <v>570</v>
      </c>
      <c r="P38" s="191">
        <f t="shared" si="2"/>
        <v>50451</v>
      </c>
      <c r="Q38" s="190">
        <f aca="true" t="shared" si="18" ref="Q38:Q58">(L38/P38-1)</f>
        <v>0.17961982914114683</v>
      </c>
    </row>
    <row r="39" spans="1:17" s="182" customFormat="1" ht="18" customHeight="1">
      <c r="A39" s="196" t="s">
        <v>247</v>
      </c>
      <c r="B39" s="195">
        <v>9248</v>
      </c>
      <c r="C39" s="191">
        <v>22</v>
      </c>
      <c r="D39" s="191">
        <f t="shared" si="3"/>
        <v>9270</v>
      </c>
      <c r="E39" s="194">
        <f t="shared" si="15"/>
        <v>0.005034885729276312</v>
      </c>
      <c r="F39" s="192">
        <v>8347</v>
      </c>
      <c r="G39" s="191">
        <v>2</v>
      </c>
      <c r="H39" s="191">
        <f t="shared" si="0"/>
        <v>8349</v>
      </c>
      <c r="I39" s="193">
        <f t="shared" si="16"/>
        <v>0.11031261228889688</v>
      </c>
      <c r="J39" s="192">
        <v>62826</v>
      </c>
      <c r="K39" s="191">
        <v>314</v>
      </c>
      <c r="L39" s="191">
        <f t="shared" si="1"/>
        <v>63140</v>
      </c>
      <c r="M39" s="193">
        <f t="shared" si="17"/>
        <v>0.005410151428544744</v>
      </c>
      <c r="N39" s="192">
        <v>42523</v>
      </c>
      <c r="O39" s="191">
        <v>16</v>
      </c>
      <c r="P39" s="191">
        <f t="shared" si="2"/>
        <v>42539</v>
      </c>
      <c r="Q39" s="190">
        <f t="shared" si="18"/>
        <v>0.4842850090505184</v>
      </c>
    </row>
    <row r="40" spans="1:17" s="182" customFormat="1" ht="18" customHeight="1">
      <c r="A40" s="196" t="s">
        <v>248</v>
      </c>
      <c r="B40" s="195">
        <v>3239</v>
      </c>
      <c r="C40" s="191">
        <v>5687</v>
      </c>
      <c r="D40" s="191">
        <f t="shared" si="3"/>
        <v>8926</v>
      </c>
      <c r="E40" s="194">
        <f t="shared" si="15"/>
        <v>0.004848046388297774</v>
      </c>
      <c r="F40" s="192">
        <v>3026</v>
      </c>
      <c r="G40" s="191">
        <v>2131</v>
      </c>
      <c r="H40" s="191">
        <f t="shared" si="0"/>
        <v>5157</v>
      </c>
      <c r="I40" s="193">
        <f t="shared" si="16"/>
        <v>0.7308512701182859</v>
      </c>
      <c r="J40" s="192">
        <v>17769</v>
      </c>
      <c r="K40" s="191">
        <v>27432</v>
      </c>
      <c r="L40" s="191">
        <f t="shared" si="1"/>
        <v>45201</v>
      </c>
      <c r="M40" s="193">
        <f t="shared" si="17"/>
        <v>0.0038730480633774305</v>
      </c>
      <c r="N40" s="192">
        <v>18844</v>
      </c>
      <c r="O40" s="191">
        <v>14832</v>
      </c>
      <c r="P40" s="191">
        <f t="shared" si="2"/>
        <v>33676</v>
      </c>
      <c r="Q40" s="190">
        <f t="shared" si="18"/>
        <v>0.3422318565150255</v>
      </c>
    </row>
    <row r="41" spans="1:17" s="182" customFormat="1" ht="18" customHeight="1">
      <c r="A41" s="196" t="s">
        <v>249</v>
      </c>
      <c r="B41" s="195">
        <v>8721</v>
      </c>
      <c r="C41" s="191">
        <v>48</v>
      </c>
      <c r="D41" s="191">
        <f t="shared" si="3"/>
        <v>8769</v>
      </c>
      <c r="E41" s="194">
        <f t="shared" si="15"/>
        <v>0.0047627737820953595</v>
      </c>
      <c r="F41" s="192">
        <v>8309</v>
      </c>
      <c r="G41" s="191">
        <v>29</v>
      </c>
      <c r="H41" s="191">
        <f t="shared" si="0"/>
        <v>8338</v>
      </c>
      <c r="I41" s="193">
        <f t="shared" si="16"/>
        <v>0.05169105301031429</v>
      </c>
      <c r="J41" s="192">
        <v>56382</v>
      </c>
      <c r="K41" s="191">
        <v>266</v>
      </c>
      <c r="L41" s="191">
        <f t="shared" si="1"/>
        <v>56648</v>
      </c>
      <c r="M41" s="193">
        <f t="shared" si="17"/>
        <v>0.004853884354200232</v>
      </c>
      <c r="N41" s="192">
        <v>50851</v>
      </c>
      <c r="O41" s="191">
        <v>323</v>
      </c>
      <c r="P41" s="191">
        <f t="shared" si="2"/>
        <v>51174</v>
      </c>
      <c r="Q41" s="190">
        <f t="shared" si="18"/>
        <v>0.10696838238167827</v>
      </c>
    </row>
    <row r="42" spans="1:17" s="182" customFormat="1" ht="18" customHeight="1">
      <c r="A42" s="196" t="s">
        <v>250</v>
      </c>
      <c r="B42" s="195">
        <v>8512</v>
      </c>
      <c r="C42" s="191">
        <v>7</v>
      </c>
      <c r="D42" s="191">
        <f t="shared" si="3"/>
        <v>8519</v>
      </c>
      <c r="E42" s="194">
        <f t="shared" si="15"/>
        <v>0.004626989377314445</v>
      </c>
      <c r="F42" s="192">
        <v>10336</v>
      </c>
      <c r="G42" s="191"/>
      <c r="H42" s="191">
        <f t="shared" si="0"/>
        <v>10336</v>
      </c>
      <c r="I42" s="193">
        <f t="shared" si="16"/>
        <v>-0.17579334365325072</v>
      </c>
      <c r="J42" s="192">
        <v>52946</v>
      </c>
      <c r="K42" s="191">
        <v>41</v>
      </c>
      <c r="L42" s="191">
        <f t="shared" si="1"/>
        <v>52987</v>
      </c>
      <c r="M42" s="193">
        <f t="shared" si="17"/>
        <v>0.004540191538554012</v>
      </c>
      <c r="N42" s="192">
        <v>55496</v>
      </c>
      <c r="O42" s="191">
        <v>34</v>
      </c>
      <c r="P42" s="191">
        <f t="shared" si="2"/>
        <v>55530</v>
      </c>
      <c r="Q42" s="190">
        <f t="shared" si="18"/>
        <v>-0.04579506573023595</v>
      </c>
    </row>
    <row r="43" spans="1:17" s="182" customFormat="1" ht="18" customHeight="1">
      <c r="A43" s="196" t="s">
        <v>251</v>
      </c>
      <c r="B43" s="195">
        <v>7870</v>
      </c>
      <c r="C43" s="191">
        <v>10</v>
      </c>
      <c r="D43" s="191">
        <f t="shared" si="3"/>
        <v>7880</v>
      </c>
      <c r="E43" s="194">
        <f t="shared" si="15"/>
        <v>0.004279924438694427</v>
      </c>
      <c r="F43" s="192">
        <v>12952</v>
      </c>
      <c r="G43" s="191">
        <v>2</v>
      </c>
      <c r="H43" s="191">
        <f t="shared" si="0"/>
        <v>12954</v>
      </c>
      <c r="I43" s="193">
        <f t="shared" si="16"/>
        <v>-0.39169368534815496</v>
      </c>
      <c r="J43" s="192">
        <v>62137</v>
      </c>
      <c r="K43" s="191">
        <v>82</v>
      </c>
      <c r="L43" s="191">
        <f t="shared" si="1"/>
        <v>62219</v>
      </c>
      <c r="M43" s="193">
        <f t="shared" si="17"/>
        <v>0.005331235535835055</v>
      </c>
      <c r="N43" s="192">
        <v>71440</v>
      </c>
      <c r="O43" s="191">
        <v>42</v>
      </c>
      <c r="P43" s="191">
        <f t="shared" si="2"/>
        <v>71482</v>
      </c>
      <c r="Q43" s="190">
        <f t="shared" si="18"/>
        <v>-0.12958507036736522</v>
      </c>
    </row>
    <row r="44" spans="1:17" s="182" customFormat="1" ht="18" customHeight="1">
      <c r="A44" s="196" t="s">
        <v>252</v>
      </c>
      <c r="B44" s="195">
        <v>7399</v>
      </c>
      <c r="C44" s="191">
        <v>19</v>
      </c>
      <c r="D44" s="191">
        <f t="shared" si="3"/>
        <v>7418</v>
      </c>
      <c r="E44" s="194">
        <f t="shared" si="15"/>
        <v>0.0040289948586592975</v>
      </c>
      <c r="F44" s="192">
        <v>6879</v>
      </c>
      <c r="G44" s="191">
        <v>13</v>
      </c>
      <c r="H44" s="191">
        <f t="shared" si="0"/>
        <v>6892</v>
      </c>
      <c r="I44" s="193">
        <f t="shared" si="16"/>
        <v>0.07632037144515391</v>
      </c>
      <c r="J44" s="192">
        <v>47138</v>
      </c>
      <c r="K44" s="191">
        <v>42</v>
      </c>
      <c r="L44" s="191">
        <f t="shared" si="1"/>
        <v>47180</v>
      </c>
      <c r="M44" s="193">
        <f t="shared" si="17"/>
        <v>0.0040426186949436334</v>
      </c>
      <c r="N44" s="192">
        <v>37705</v>
      </c>
      <c r="O44" s="191">
        <v>93</v>
      </c>
      <c r="P44" s="191">
        <f t="shared" si="2"/>
        <v>37798</v>
      </c>
      <c r="Q44" s="190">
        <f t="shared" si="18"/>
        <v>0.24821419122704902</v>
      </c>
    </row>
    <row r="45" spans="1:17" s="182" customFormat="1" ht="18" customHeight="1">
      <c r="A45" s="196" t="s">
        <v>253</v>
      </c>
      <c r="B45" s="195">
        <v>7398</v>
      </c>
      <c r="C45" s="191">
        <v>0</v>
      </c>
      <c r="D45" s="191">
        <f t="shared" si="3"/>
        <v>7398</v>
      </c>
      <c r="E45" s="194">
        <f t="shared" si="15"/>
        <v>0.004018132106276824</v>
      </c>
      <c r="F45" s="192">
        <v>5890</v>
      </c>
      <c r="G45" s="191">
        <v>12</v>
      </c>
      <c r="H45" s="191">
        <f t="shared" si="0"/>
        <v>5902</v>
      </c>
      <c r="I45" s="193">
        <f t="shared" si="16"/>
        <v>0.25347339884784814</v>
      </c>
      <c r="J45" s="192">
        <v>46716</v>
      </c>
      <c r="K45" s="191">
        <v>146</v>
      </c>
      <c r="L45" s="191">
        <f t="shared" si="1"/>
        <v>46862</v>
      </c>
      <c r="M45" s="193">
        <f t="shared" si="17"/>
        <v>0.0040153708622816565</v>
      </c>
      <c r="N45" s="192">
        <v>37408</v>
      </c>
      <c r="O45" s="191">
        <v>208</v>
      </c>
      <c r="P45" s="191">
        <f t="shared" si="2"/>
        <v>37616</v>
      </c>
      <c r="Q45" s="190">
        <f t="shared" si="18"/>
        <v>0.24579965971926843</v>
      </c>
    </row>
    <row r="46" spans="1:17" s="182" customFormat="1" ht="18" customHeight="1">
      <c r="A46" s="196" t="s">
        <v>254</v>
      </c>
      <c r="B46" s="195">
        <v>6589</v>
      </c>
      <c r="C46" s="191">
        <v>358</v>
      </c>
      <c r="D46" s="191">
        <f t="shared" si="3"/>
        <v>6947</v>
      </c>
      <c r="E46" s="194">
        <f t="shared" si="15"/>
        <v>0.0037731770400520545</v>
      </c>
      <c r="F46" s="192">
        <v>3919</v>
      </c>
      <c r="G46" s="191">
        <v>628</v>
      </c>
      <c r="H46" s="191">
        <f t="shared" si="0"/>
        <v>4547</v>
      </c>
      <c r="I46" s="193">
        <f t="shared" si="16"/>
        <v>0.5278205410160546</v>
      </c>
      <c r="J46" s="192">
        <v>27638</v>
      </c>
      <c r="K46" s="191">
        <v>2963</v>
      </c>
      <c r="L46" s="191">
        <f t="shared" si="1"/>
        <v>30601</v>
      </c>
      <c r="M46" s="193">
        <f t="shared" si="17"/>
        <v>0.002622046941160876</v>
      </c>
      <c r="N46" s="192">
        <v>24490</v>
      </c>
      <c r="O46" s="191">
        <v>3941</v>
      </c>
      <c r="P46" s="191">
        <f t="shared" si="2"/>
        <v>28431</v>
      </c>
      <c r="Q46" s="190">
        <f t="shared" si="18"/>
        <v>0.07632513805353303</v>
      </c>
    </row>
    <row r="47" spans="1:17" s="182" customFormat="1" ht="18" customHeight="1">
      <c r="A47" s="196" t="s">
        <v>255</v>
      </c>
      <c r="B47" s="195">
        <v>6781</v>
      </c>
      <c r="C47" s="191">
        <v>24</v>
      </c>
      <c r="D47" s="191">
        <f t="shared" si="3"/>
        <v>6805</v>
      </c>
      <c r="E47" s="194">
        <f t="shared" si="15"/>
        <v>0.003696051498136495</v>
      </c>
      <c r="F47" s="192">
        <v>6576</v>
      </c>
      <c r="G47" s="191">
        <v>123</v>
      </c>
      <c r="H47" s="191">
        <f t="shared" si="0"/>
        <v>6699</v>
      </c>
      <c r="I47" s="193">
        <f t="shared" si="16"/>
        <v>0.01582325720256761</v>
      </c>
      <c r="J47" s="192">
        <v>40848</v>
      </c>
      <c r="K47" s="191">
        <v>146</v>
      </c>
      <c r="L47" s="191">
        <f t="shared" si="1"/>
        <v>40994</v>
      </c>
      <c r="M47" s="193">
        <f t="shared" si="17"/>
        <v>0.0035125712331606465</v>
      </c>
      <c r="N47" s="192">
        <v>40987</v>
      </c>
      <c r="O47" s="191">
        <v>406</v>
      </c>
      <c r="P47" s="191">
        <f t="shared" si="2"/>
        <v>41393</v>
      </c>
      <c r="Q47" s="190">
        <f t="shared" si="18"/>
        <v>-0.009639310994612571</v>
      </c>
    </row>
    <row r="48" spans="1:17" s="182" customFormat="1" ht="18" customHeight="1">
      <c r="A48" s="461" t="s">
        <v>256</v>
      </c>
      <c r="B48" s="462">
        <v>6415</v>
      </c>
      <c r="C48" s="463">
        <v>74</v>
      </c>
      <c r="D48" s="463">
        <f t="shared" si="3"/>
        <v>6489</v>
      </c>
      <c r="E48" s="464">
        <f t="shared" si="15"/>
        <v>0.003524420010493419</v>
      </c>
      <c r="F48" s="465">
        <v>6392</v>
      </c>
      <c r="G48" s="463">
        <v>62</v>
      </c>
      <c r="H48" s="463">
        <f t="shared" si="0"/>
        <v>6454</v>
      </c>
      <c r="I48" s="466">
        <f t="shared" si="16"/>
        <v>0.005422993492407713</v>
      </c>
      <c r="J48" s="465">
        <v>42609</v>
      </c>
      <c r="K48" s="463">
        <v>279</v>
      </c>
      <c r="L48" s="463">
        <f t="shared" si="1"/>
        <v>42888</v>
      </c>
      <c r="M48" s="466">
        <f t="shared" si="17"/>
        <v>0.0036748586390153147</v>
      </c>
      <c r="N48" s="465">
        <v>43336</v>
      </c>
      <c r="O48" s="463">
        <v>680</v>
      </c>
      <c r="P48" s="463">
        <f t="shared" si="2"/>
        <v>44016</v>
      </c>
      <c r="Q48" s="467">
        <f t="shared" si="18"/>
        <v>-0.02562704471101418</v>
      </c>
    </row>
    <row r="49" spans="1:17" s="182" customFormat="1" ht="18" customHeight="1">
      <c r="A49" s="196" t="s">
        <v>257</v>
      </c>
      <c r="B49" s="195">
        <v>6155</v>
      </c>
      <c r="C49" s="191">
        <v>72</v>
      </c>
      <c r="D49" s="191">
        <f t="shared" si="3"/>
        <v>6227</v>
      </c>
      <c r="E49" s="194">
        <f t="shared" si="15"/>
        <v>0.0033821179542830202</v>
      </c>
      <c r="F49" s="192">
        <v>6013</v>
      </c>
      <c r="G49" s="191">
        <v>16</v>
      </c>
      <c r="H49" s="191">
        <f t="shared" si="0"/>
        <v>6029</v>
      </c>
      <c r="I49" s="193">
        <f t="shared" si="16"/>
        <v>0.03284126720849234</v>
      </c>
      <c r="J49" s="192">
        <v>39403</v>
      </c>
      <c r="K49" s="191">
        <v>192</v>
      </c>
      <c r="L49" s="191">
        <f t="shared" si="1"/>
        <v>39595</v>
      </c>
      <c r="M49" s="193">
        <f t="shared" si="17"/>
        <v>0.003392697906449622</v>
      </c>
      <c r="N49" s="192">
        <v>41212</v>
      </c>
      <c r="O49" s="191">
        <v>146</v>
      </c>
      <c r="P49" s="191">
        <f t="shared" si="2"/>
        <v>41358</v>
      </c>
      <c r="Q49" s="190">
        <f t="shared" si="18"/>
        <v>-0.04262778664345468</v>
      </c>
    </row>
    <row r="50" spans="1:17" s="182" customFormat="1" ht="18" customHeight="1">
      <c r="A50" s="196" t="s">
        <v>258</v>
      </c>
      <c r="B50" s="195">
        <v>2218</v>
      </c>
      <c r="C50" s="191">
        <v>3845</v>
      </c>
      <c r="D50" s="191">
        <f t="shared" si="3"/>
        <v>6063</v>
      </c>
      <c r="E50" s="194">
        <f t="shared" si="15"/>
        <v>0.0032930433847467404</v>
      </c>
      <c r="F50" s="192">
        <v>2407</v>
      </c>
      <c r="G50" s="191">
        <v>1691</v>
      </c>
      <c r="H50" s="191">
        <f t="shared" si="0"/>
        <v>4098</v>
      </c>
      <c r="I50" s="193">
        <f t="shared" si="16"/>
        <v>0.47950219619326506</v>
      </c>
      <c r="J50" s="192">
        <v>15476</v>
      </c>
      <c r="K50" s="191">
        <v>19800</v>
      </c>
      <c r="L50" s="191">
        <f t="shared" si="1"/>
        <v>35276</v>
      </c>
      <c r="M50" s="193">
        <f t="shared" si="17"/>
        <v>0.0030226243552952865</v>
      </c>
      <c r="N50" s="192">
        <v>10953</v>
      </c>
      <c r="O50" s="191">
        <v>15866</v>
      </c>
      <c r="P50" s="191">
        <f t="shared" si="2"/>
        <v>26819</v>
      </c>
      <c r="Q50" s="190">
        <f t="shared" si="18"/>
        <v>0.31533614228718454</v>
      </c>
    </row>
    <row r="51" spans="1:17" s="182" customFormat="1" ht="18" customHeight="1">
      <c r="A51" s="196" t="s">
        <v>259</v>
      </c>
      <c r="B51" s="195">
        <v>5982</v>
      </c>
      <c r="C51" s="191">
        <v>0</v>
      </c>
      <c r="D51" s="191">
        <f t="shared" si="3"/>
        <v>5982</v>
      </c>
      <c r="E51" s="194">
        <f t="shared" si="15"/>
        <v>0.003249049237597724</v>
      </c>
      <c r="F51" s="192">
        <v>5182</v>
      </c>
      <c r="G51" s="191">
        <v>5</v>
      </c>
      <c r="H51" s="191">
        <f t="shared" si="0"/>
        <v>5187</v>
      </c>
      <c r="I51" s="193">
        <f t="shared" si="16"/>
        <v>0.1532677848467323</v>
      </c>
      <c r="J51" s="192">
        <v>40526</v>
      </c>
      <c r="K51" s="191">
        <v>57</v>
      </c>
      <c r="L51" s="191">
        <f t="shared" si="1"/>
        <v>40583</v>
      </c>
      <c r="M51" s="193">
        <f t="shared" si="17"/>
        <v>0.003477354694720167</v>
      </c>
      <c r="N51" s="192">
        <v>40457</v>
      </c>
      <c r="O51" s="191">
        <v>67</v>
      </c>
      <c r="P51" s="191">
        <f t="shared" si="2"/>
        <v>40524</v>
      </c>
      <c r="Q51" s="190">
        <f t="shared" si="18"/>
        <v>0.001455927351692754</v>
      </c>
    </row>
    <row r="52" spans="1:17" s="182" customFormat="1" ht="18" customHeight="1">
      <c r="A52" s="196" t="s">
        <v>260</v>
      </c>
      <c r="B52" s="195">
        <v>5781</v>
      </c>
      <c r="C52" s="191">
        <v>31</v>
      </c>
      <c r="D52" s="191">
        <f t="shared" si="3"/>
        <v>5812</v>
      </c>
      <c r="E52" s="194">
        <f t="shared" si="15"/>
        <v>0.003156715842346702</v>
      </c>
      <c r="F52" s="192">
        <v>5851</v>
      </c>
      <c r="G52" s="191">
        <v>65</v>
      </c>
      <c r="H52" s="191">
        <f t="shared" si="0"/>
        <v>5916</v>
      </c>
      <c r="I52" s="193">
        <f t="shared" si="16"/>
        <v>-0.017579445571331953</v>
      </c>
      <c r="J52" s="192">
        <v>39801</v>
      </c>
      <c r="K52" s="191">
        <v>295</v>
      </c>
      <c r="L52" s="191">
        <f t="shared" si="1"/>
        <v>40096</v>
      </c>
      <c r="M52" s="193">
        <f t="shared" si="17"/>
        <v>0.0034356260956434916</v>
      </c>
      <c r="N52" s="192">
        <v>36762</v>
      </c>
      <c r="O52" s="191">
        <v>645</v>
      </c>
      <c r="P52" s="191">
        <f t="shared" si="2"/>
        <v>37407</v>
      </c>
      <c r="Q52" s="190">
        <f t="shared" si="18"/>
        <v>0.07188494132114309</v>
      </c>
    </row>
    <row r="53" spans="1:17" s="182" customFormat="1" ht="18" customHeight="1">
      <c r="A53" s="461" t="s">
        <v>261</v>
      </c>
      <c r="B53" s="462">
        <v>4984</v>
      </c>
      <c r="C53" s="463">
        <v>0</v>
      </c>
      <c r="D53" s="463">
        <f t="shared" si="3"/>
        <v>4984</v>
      </c>
      <c r="E53" s="464">
        <f t="shared" si="15"/>
        <v>0.002706997893712313</v>
      </c>
      <c r="F53" s="465">
        <v>5121</v>
      </c>
      <c r="G53" s="463">
        <v>11</v>
      </c>
      <c r="H53" s="463">
        <f t="shared" si="0"/>
        <v>5132</v>
      </c>
      <c r="I53" s="466">
        <f t="shared" si="16"/>
        <v>-0.02883865939204988</v>
      </c>
      <c r="J53" s="465">
        <v>32450</v>
      </c>
      <c r="K53" s="463">
        <v>53</v>
      </c>
      <c r="L53" s="463">
        <f t="shared" si="1"/>
        <v>32503</v>
      </c>
      <c r="M53" s="466">
        <f t="shared" si="17"/>
        <v>0.002785019827082512</v>
      </c>
      <c r="N53" s="465">
        <v>35750</v>
      </c>
      <c r="O53" s="463">
        <v>154</v>
      </c>
      <c r="P53" s="463">
        <f t="shared" si="2"/>
        <v>35904</v>
      </c>
      <c r="Q53" s="467">
        <f t="shared" si="18"/>
        <v>-0.09472482174688057</v>
      </c>
    </row>
    <row r="54" spans="1:17" s="182" customFormat="1" ht="18" customHeight="1">
      <c r="A54" s="196" t="s">
        <v>262</v>
      </c>
      <c r="B54" s="195">
        <v>3961</v>
      </c>
      <c r="C54" s="191">
        <v>34</v>
      </c>
      <c r="D54" s="191">
        <f t="shared" si="3"/>
        <v>3995</v>
      </c>
      <c r="E54" s="194">
        <f t="shared" si="15"/>
        <v>0.002169834788399015</v>
      </c>
      <c r="F54" s="192">
        <v>3218</v>
      </c>
      <c r="G54" s="191">
        <v>171</v>
      </c>
      <c r="H54" s="191">
        <f t="shared" si="0"/>
        <v>3389</v>
      </c>
      <c r="I54" s="193">
        <f t="shared" si="16"/>
        <v>0.17881380938329894</v>
      </c>
      <c r="J54" s="192">
        <v>23342</v>
      </c>
      <c r="K54" s="191">
        <v>337</v>
      </c>
      <c r="L54" s="191">
        <f t="shared" si="1"/>
        <v>23679</v>
      </c>
      <c r="M54" s="193">
        <f t="shared" si="17"/>
        <v>0.0020289353132168352</v>
      </c>
      <c r="N54" s="192">
        <v>19388</v>
      </c>
      <c r="O54" s="191">
        <v>494</v>
      </c>
      <c r="P54" s="191">
        <f t="shared" si="2"/>
        <v>19882</v>
      </c>
      <c r="Q54" s="190">
        <f t="shared" si="18"/>
        <v>0.19097676290111654</v>
      </c>
    </row>
    <row r="55" spans="1:17" s="182" customFormat="1" ht="18" customHeight="1">
      <c r="A55" s="196" t="s">
        <v>263</v>
      </c>
      <c r="B55" s="195">
        <v>3711</v>
      </c>
      <c r="C55" s="191">
        <v>22</v>
      </c>
      <c r="D55" s="191">
        <f t="shared" si="3"/>
        <v>3733</v>
      </c>
      <c r="E55" s="194">
        <f t="shared" si="15"/>
        <v>0.0020275327321886165</v>
      </c>
      <c r="F55" s="192">
        <v>3149</v>
      </c>
      <c r="G55" s="191">
        <v>32</v>
      </c>
      <c r="H55" s="191">
        <f t="shared" si="0"/>
        <v>3181</v>
      </c>
      <c r="I55" s="193">
        <f t="shared" si="16"/>
        <v>0.17353033637221005</v>
      </c>
      <c r="J55" s="192">
        <v>23233</v>
      </c>
      <c r="K55" s="191">
        <v>251</v>
      </c>
      <c r="L55" s="191">
        <f t="shared" si="1"/>
        <v>23484</v>
      </c>
      <c r="M55" s="193">
        <f t="shared" si="17"/>
        <v>0.002012226736584491</v>
      </c>
      <c r="N55" s="192">
        <v>21682</v>
      </c>
      <c r="O55" s="191">
        <v>264</v>
      </c>
      <c r="P55" s="191">
        <f t="shared" si="2"/>
        <v>21946</v>
      </c>
      <c r="Q55" s="190">
        <f t="shared" si="18"/>
        <v>0.07008110817461044</v>
      </c>
    </row>
    <row r="56" spans="1:17" s="182" customFormat="1" ht="18" customHeight="1">
      <c r="A56" s="196" t="s">
        <v>264</v>
      </c>
      <c r="B56" s="195">
        <v>2517</v>
      </c>
      <c r="C56" s="191">
        <v>4</v>
      </c>
      <c r="D56" s="191">
        <f t="shared" si="3"/>
        <v>2521</v>
      </c>
      <c r="E56" s="194">
        <f t="shared" si="15"/>
        <v>0.0013692499378107426</v>
      </c>
      <c r="F56" s="192">
        <v>2243</v>
      </c>
      <c r="G56" s="191">
        <v>28</v>
      </c>
      <c r="H56" s="191">
        <f t="shared" si="0"/>
        <v>2271</v>
      </c>
      <c r="I56" s="193">
        <f t="shared" si="16"/>
        <v>0.11008366358432409</v>
      </c>
      <c r="J56" s="192">
        <v>20634</v>
      </c>
      <c r="K56" s="191">
        <v>122</v>
      </c>
      <c r="L56" s="191">
        <f t="shared" si="1"/>
        <v>20756</v>
      </c>
      <c r="M56" s="193">
        <f t="shared" si="17"/>
        <v>0.0017784780337484114</v>
      </c>
      <c r="N56" s="192">
        <v>18494</v>
      </c>
      <c r="O56" s="191">
        <v>106</v>
      </c>
      <c r="P56" s="191">
        <f t="shared" si="2"/>
        <v>18600</v>
      </c>
      <c r="Q56" s="190">
        <f t="shared" si="18"/>
        <v>0.1159139784946237</v>
      </c>
    </row>
    <row r="57" spans="1:17" s="182" customFormat="1" ht="18" customHeight="1">
      <c r="A57" s="196" t="s">
        <v>265</v>
      </c>
      <c r="B57" s="195">
        <v>2023</v>
      </c>
      <c r="C57" s="191">
        <v>0</v>
      </c>
      <c r="D57" s="191">
        <f t="shared" si="3"/>
        <v>2023</v>
      </c>
      <c r="E57" s="194">
        <f t="shared" si="15"/>
        <v>0.0010987674034871608</v>
      </c>
      <c r="F57" s="192">
        <v>127</v>
      </c>
      <c r="G57" s="191"/>
      <c r="H57" s="191">
        <f t="shared" si="0"/>
        <v>127</v>
      </c>
      <c r="I57" s="193">
        <f t="shared" si="16"/>
        <v>14.929133858267717</v>
      </c>
      <c r="J57" s="192">
        <v>9088</v>
      </c>
      <c r="K57" s="191">
        <v>25</v>
      </c>
      <c r="L57" s="191">
        <f t="shared" si="1"/>
        <v>9113</v>
      </c>
      <c r="M57" s="193">
        <f t="shared" si="17"/>
        <v>0.0007808474812848947</v>
      </c>
      <c r="N57" s="192">
        <v>11133</v>
      </c>
      <c r="O57" s="191">
        <v>78</v>
      </c>
      <c r="P57" s="191">
        <f t="shared" si="2"/>
        <v>11211</v>
      </c>
      <c r="Q57" s="190">
        <f t="shared" si="18"/>
        <v>-0.18713763268218708</v>
      </c>
    </row>
    <row r="58" spans="1:17" s="182" customFormat="1" ht="18" customHeight="1" thickBot="1">
      <c r="A58" s="189" t="s">
        <v>266</v>
      </c>
      <c r="B58" s="188">
        <v>177788</v>
      </c>
      <c r="C58" s="184">
        <v>40457</v>
      </c>
      <c r="D58" s="184">
        <f t="shared" si="3"/>
        <v>218245</v>
      </c>
      <c r="E58" s="187">
        <f t="shared" si="15"/>
        <v>0.11853706968564282</v>
      </c>
      <c r="F58" s="185">
        <v>168405</v>
      </c>
      <c r="G58" s="184">
        <v>39679</v>
      </c>
      <c r="H58" s="184">
        <f t="shared" si="0"/>
        <v>208084</v>
      </c>
      <c r="I58" s="186">
        <f t="shared" si="16"/>
        <v>0.04883124122950355</v>
      </c>
      <c r="J58" s="185">
        <v>1112294</v>
      </c>
      <c r="K58" s="184">
        <v>280402</v>
      </c>
      <c r="L58" s="184">
        <f t="shared" si="1"/>
        <v>1392696</v>
      </c>
      <c r="M58" s="186">
        <f t="shared" si="17"/>
        <v>0.1193331684182539</v>
      </c>
      <c r="N58" s="185">
        <v>1072318</v>
      </c>
      <c r="O58" s="184">
        <v>263907</v>
      </c>
      <c r="P58" s="184">
        <f t="shared" si="2"/>
        <v>1336225</v>
      </c>
      <c r="Q58" s="183">
        <f t="shared" si="18"/>
        <v>0.04226159516548478</v>
      </c>
    </row>
    <row r="59" ht="15" thickTop="1">
      <c r="A59" s="116" t="s">
        <v>49</v>
      </c>
    </row>
    <row r="60" ht="14.25" customHeight="1">
      <c r="A60" s="89" t="s">
        <v>48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59:Q65536 I59:I65536 I3 Q3">
    <cfRule type="cellIs" priority="2" dxfId="93" operator="lessThan" stopIfTrue="1">
      <formula>0</formula>
    </cfRule>
  </conditionalFormatting>
  <conditionalFormatting sqref="Q8:Q58 I8:I58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Julio 2014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2014-09-05T20:02:47Z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AEVVZYF6TF2M-634-573</vt:lpwstr>
  </property>
  <property fmtid="{D5CDD505-2E9C-101B-9397-08002B2CF9AE}" pid="3" name="_dlc_DocIdItemGuid">
    <vt:lpwstr>52242229-5e8f-4a41-a52d-8ee2606e58f1</vt:lpwstr>
  </property>
  <property fmtid="{D5CDD505-2E9C-101B-9397-08002B2CF9AE}" pid="4" name="_dlc_DocIdUrl">
    <vt:lpwstr>http://www.aerocivil.gov.co/AAeronautica/Estadisticas/TAereo/EOperacionales/BolPubAnte/_layouts/DocIdRedir.aspx?ID=AEVVZYF6TF2M-634-573, AEVVZYF6TF2M-634-573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136.000000000000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2014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